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ackah\AppData\Local\Microsoft\Windows\Temporary Internet Files\Content.Outlook\7BW3R5UJ\"/>
    </mc:Choice>
  </mc:AlternateContent>
  <workbookProtection workbookPassword="83DB" lockStructure="1"/>
  <bookViews>
    <workbookView xWindow="0" yWindow="0" windowWidth="16815" windowHeight="9045"/>
  </bookViews>
  <sheets>
    <sheet name="HFC Brokerage Research" sheetId="2" r:id="rId1"/>
  </sheets>
  <definedNames>
    <definedName name="_xlnm.Print_Area" localSheetId="0">'HFC Brokerage Research'!$A$1:$M$86</definedName>
  </definedNames>
  <calcPr calcId="152511"/>
</workbook>
</file>

<file path=xl/calcChain.xml><?xml version="1.0" encoding="utf-8"?>
<calcChain xmlns="http://schemas.openxmlformats.org/spreadsheetml/2006/main">
  <c r="K12" i="2" l="1"/>
  <c r="I51" i="2" l="1"/>
  <c r="L27" i="2" l="1"/>
  <c r="F27" i="2"/>
  <c r="G27" i="2" s="1"/>
  <c r="H12" i="2" l="1"/>
  <c r="I41" i="2" l="1"/>
  <c r="F34" i="2" l="1"/>
  <c r="F40" i="2"/>
  <c r="F41" i="2"/>
  <c r="F43" i="2"/>
  <c r="L26" i="2" l="1"/>
  <c r="F26" i="2"/>
  <c r="G26" i="2" s="1"/>
  <c r="I37" i="2" l="1"/>
  <c r="I56" i="2" l="1"/>
  <c r="I30" i="2" l="1"/>
  <c r="F13" i="2" l="1"/>
  <c r="G13" i="2" s="1"/>
  <c r="F7" i="2" l="1"/>
  <c r="G7" i="2" s="1"/>
  <c r="I7" i="2" l="1"/>
  <c r="I17" i="2"/>
  <c r="K63" i="2"/>
  <c r="I23" i="2" l="1"/>
  <c r="I16" i="2"/>
  <c r="I15" i="2"/>
  <c r="I13" i="2"/>
  <c r="I12" i="2"/>
  <c r="I10" i="2"/>
  <c r="I9" i="2"/>
  <c r="I8" i="2"/>
  <c r="F46" i="2"/>
  <c r="G46" i="2" s="1"/>
  <c r="I61" i="2"/>
  <c r="L61" i="2"/>
  <c r="L62" i="2"/>
  <c r="F62" i="2"/>
  <c r="G62" i="2" s="1"/>
  <c r="F61" i="2"/>
  <c r="G61" i="2" s="1"/>
  <c r="L58" i="2"/>
  <c r="F58" i="2"/>
  <c r="G58" i="2" s="1"/>
  <c r="L57" i="2"/>
  <c r="F57" i="2"/>
  <c r="G57" i="2" s="1"/>
  <c r="F56" i="2"/>
  <c r="G56" i="2" s="1"/>
  <c r="L55" i="2"/>
  <c r="F55" i="2"/>
  <c r="G55" i="2" s="1"/>
  <c r="L52" i="2"/>
  <c r="I52" i="2"/>
  <c r="F52" i="2"/>
  <c r="G52" i="2" s="1"/>
  <c r="L51" i="2"/>
  <c r="F51" i="2"/>
  <c r="G51" i="2" s="1"/>
  <c r="L50" i="2"/>
  <c r="F50" i="2"/>
  <c r="G50" i="2" s="1"/>
  <c r="L47" i="2"/>
  <c r="I47" i="2"/>
  <c r="F47" i="2"/>
  <c r="G47" i="2" s="1"/>
  <c r="L46" i="2"/>
  <c r="L43" i="2"/>
  <c r="G43" i="2"/>
  <c r="L42" i="2"/>
  <c r="F42" i="2"/>
  <c r="G42" i="2" s="1"/>
  <c r="L41" i="2"/>
  <c r="G41" i="2"/>
  <c r="L40" i="2"/>
  <c r="I40" i="2"/>
  <c r="G40" i="2"/>
  <c r="L37" i="2"/>
  <c r="F37" i="2"/>
  <c r="G37" i="2" s="1"/>
  <c r="L36" i="2"/>
  <c r="F36" i="2"/>
  <c r="G36" i="2" s="1"/>
  <c r="L35" i="2"/>
  <c r="F35" i="2"/>
  <c r="G35" i="2" s="1"/>
  <c r="L34" i="2"/>
  <c r="G34" i="2"/>
  <c r="L31" i="2"/>
  <c r="I31" i="2"/>
  <c r="F31" i="2"/>
  <c r="G31" i="2" s="1"/>
  <c r="L30" i="2"/>
  <c r="F30" i="2"/>
  <c r="G30" i="2" s="1"/>
  <c r="L25" i="2"/>
  <c r="F25" i="2"/>
  <c r="G25" i="2" s="1"/>
  <c r="L24" i="2"/>
  <c r="F24" i="2"/>
  <c r="G24" i="2" s="1"/>
  <c r="L23" i="2"/>
  <c r="F23" i="2"/>
  <c r="G23" i="2" s="1"/>
  <c r="L22" i="2"/>
  <c r="F22" i="2"/>
  <c r="G22" i="2" s="1"/>
  <c r="L21" i="2"/>
  <c r="I21" i="2"/>
  <c r="F21" i="2"/>
  <c r="G21" i="2" s="1"/>
  <c r="L18" i="2"/>
  <c r="F18" i="2"/>
  <c r="G18" i="2" s="1"/>
  <c r="L17" i="2"/>
  <c r="F17" i="2"/>
  <c r="G17" i="2" s="1"/>
  <c r="L16" i="2"/>
  <c r="F16" i="2"/>
  <c r="G16" i="2" s="1"/>
  <c r="L15" i="2"/>
  <c r="F15" i="2"/>
  <c r="G15" i="2" s="1"/>
  <c r="L14" i="2"/>
  <c r="F14" i="2"/>
  <c r="G14" i="2" s="1"/>
  <c r="L13" i="2"/>
  <c r="L12" i="2"/>
  <c r="F12" i="2"/>
  <c r="G12" i="2" s="1"/>
  <c r="L11" i="2"/>
  <c r="I11" i="2"/>
  <c r="F11" i="2"/>
  <c r="G11" i="2" s="1"/>
  <c r="L10" i="2"/>
  <c r="F10" i="2"/>
  <c r="G10" i="2" s="1"/>
  <c r="L9" i="2"/>
  <c r="F9" i="2"/>
  <c r="G9" i="2" s="1"/>
  <c r="I43" i="2"/>
  <c r="L8" i="2"/>
  <c r="F8" i="2"/>
  <c r="G8" i="2" s="1"/>
  <c r="T7" i="2"/>
  <c r="L7" i="2"/>
  <c r="L63" i="2" l="1"/>
  <c r="Q27" i="2" s="1"/>
  <c r="Q22" i="2" l="1"/>
  <c r="Q26" i="2"/>
  <c r="Q34" i="2"/>
  <c r="Q37" i="2"/>
  <c r="Q14" i="2"/>
  <c r="Q18" i="2"/>
  <c r="Q58" i="2"/>
  <c r="Q41" i="2"/>
  <c r="Q56" i="2"/>
  <c r="Q12" i="2"/>
  <c r="Q10" i="2"/>
  <c r="Q8" i="2"/>
  <c r="Q51" i="2"/>
  <c r="Q47" i="2"/>
  <c r="Q50" i="2"/>
  <c r="Q17" i="2"/>
  <c r="Q30" i="2"/>
  <c r="Q46" i="2"/>
  <c r="Q35" i="2"/>
  <c r="Q23" i="2"/>
  <c r="Q57" i="2"/>
  <c r="Q31" i="2"/>
  <c r="Q9" i="2"/>
  <c r="Q15" i="2"/>
  <c r="Q16" i="2"/>
  <c r="Q40" i="2"/>
  <c r="Q42" i="2"/>
  <c r="Q43" i="2"/>
  <c r="Q21" i="2"/>
  <c r="Q55" i="2"/>
  <c r="Q13" i="2"/>
  <c r="Q24" i="2"/>
  <c r="Q25" i="2"/>
  <c r="Q52" i="2"/>
  <c r="Q36" i="2"/>
  <c r="Q7" i="2"/>
  <c r="Q11" i="2"/>
  <c r="Q63" i="2" l="1"/>
</calcChain>
</file>

<file path=xl/sharedStrings.xml><?xml version="1.0" encoding="utf-8"?>
<sst xmlns="http://schemas.openxmlformats.org/spreadsheetml/2006/main" count="164" uniqueCount="148">
  <si>
    <t>ALW</t>
  </si>
  <si>
    <t>GCB</t>
  </si>
  <si>
    <t>UNIL</t>
  </si>
  <si>
    <t>Equity</t>
  </si>
  <si>
    <t>Total</t>
  </si>
  <si>
    <t>Financials</t>
  </si>
  <si>
    <t>HFC</t>
  </si>
  <si>
    <t>SCB</t>
  </si>
  <si>
    <t>FML</t>
  </si>
  <si>
    <t>Distribution</t>
  </si>
  <si>
    <t>MLC</t>
  </si>
  <si>
    <t>PBC</t>
  </si>
  <si>
    <t>Pulp and Paper</t>
  </si>
  <si>
    <t>CMLT</t>
  </si>
  <si>
    <t>SWL</t>
  </si>
  <si>
    <t>Mining</t>
  </si>
  <si>
    <t>No. of Issued Shares (mil.)</t>
  </si>
  <si>
    <t>Foods and  Beverages</t>
  </si>
  <si>
    <t>TBL</t>
  </si>
  <si>
    <t>CPC</t>
  </si>
  <si>
    <t>AGA</t>
  </si>
  <si>
    <t>AADs</t>
  </si>
  <si>
    <t>GGBL</t>
  </si>
  <si>
    <t>PKL</t>
  </si>
  <si>
    <t>TOTAL</t>
  </si>
  <si>
    <t>CAL</t>
  </si>
  <si>
    <t>EBG</t>
  </si>
  <si>
    <t>ETI</t>
  </si>
  <si>
    <t>Pharmaceuticals</t>
  </si>
  <si>
    <t>AYRTN</t>
  </si>
  <si>
    <t>SPL</t>
  </si>
  <si>
    <t>GOIL</t>
  </si>
  <si>
    <t>Information and Technology</t>
  </si>
  <si>
    <t>CLYD</t>
  </si>
  <si>
    <t>TRANS</t>
  </si>
  <si>
    <t>EPS*</t>
  </si>
  <si>
    <t>* EARNINGS PER SHARE</t>
  </si>
  <si>
    <t>** PRICE EARNINGS RATIO</t>
  </si>
  <si>
    <t>*** YEAR TO DATE CHANGE</t>
  </si>
  <si>
    <t>BOPP</t>
  </si>
  <si>
    <t>GWEB</t>
  </si>
  <si>
    <t>SIC</t>
  </si>
  <si>
    <t>GSR</t>
  </si>
  <si>
    <t>%MKT CAP</t>
  </si>
  <si>
    <t>SCBPREF</t>
  </si>
  <si>
    <t>ACI</t>
  </si>
  <si>
    <t>NM</t>
  </si>
  <si>
    <t>UTB</t>
  </si>
  <si>
    <t>EGL</t>
  </si>
  <si>
    <t>GSE has constructed two indices namely GSE Composite Index(GSE-CI) and GSE Financial Stocks Index</t>
  </si>
  <si>
    <t>GSE has introduced a new method of calculating closing prices of equities on the market, with effect from January 4, 2011</t>
  </si>
  <si>
    <t>Closing prices of listed equties will be calculated using the volume weighted average price of each equity for every given trading day</t>
  </si>
  <si>
    <t>GSE market closing time has been changed from 13.00hrs GMT to 15.00hrs GMT effective January 4 2011</t>
  </si>
  <si>
    <t>Both indices have their base date as December 31, 2010 and the base value for both is 1000</t>
  </si>
  <si>
    <t>Manufacturing</t>
  </si>
  <si>
    <t>Closing Price (GH¢)</t>
  </si>
  <si>
    <t>Year High (GH¢)</t>
  </si>
  <si>
    <t>Year Low (GH¢)</t>
  </si>
  <si>
    <t>YTD Chg. (GH¢)</t>
  </si>
  <si>
    <t>Market Cap (GH¢' m)</t>
  </si>
  <si>
    <t>Notes/Announcements</t>
  </si>
  <si>
    <t>Company</t>
  </si>
  <si>
    <t>Qualifying Date</t>
  </si>
  <si>
    <t>Ex-Div Date</t>
  </si>
  <si>
    <t>Payment Date</t>
  </si>
  <si>
    <t>AGM Date</t>
  </si>
  <si>
    <t>Venue for AGM</t>
  </si>
  <si>
    <t>18/07/2011</t>
  </si>
  <si>
    <t>20/07/2011</t>
  </si>
  <si>
    <t>26/08/2011</t>
  </si>
  <si>
    <t>Dividend per Share (GH¢)</t>
  </si>
  <si>
    <t>1. The following announcements have been made on final dividends and annual general meetings (AGM):</t>
  </si>
  <si>
    <r>
      <t>Div per Share</t>
    </r>
    <r>
      <rPr>
        <b/>
        <sz val="6"/>
        <color indexed="8"/>
        <rFont val="Calibri"/>
        <family val="2"/>
      </rPr>
      <t xml:space="preserve"> </t>
    </r>
    <r>
      <rPr>
        <b/>
        <sz val="7"/>
        <color indexed="8"/>
        <rFont val="Calibri"/>
        <family val="2"/>
      </rPr>
      <t>last financial year</t>
    </r>
  </si>
  <si>
    <t>Work Sheet</t>
  </si>
  <si>
    <t>Annualised Financials</t>
  </si>
  <si>
    <t>Based on Quarter</t>
  </si>
  <si>
    <t>Dividends Declared</t>
  </si>
  <si>
    <t>YTD Change  (%)</t>
  </si>
  <si>
    <t>Year Open   (GH¢)</t>
  </si>
  <si>
    <t>P/E** (Forward)</t>
  </si>
  <si>
    <t>EPS</t>
  </si>
  <si>
    <t>P/E</t>
  </si>
  <si>
    <t>DPS</t>
  </si>
  <si>
    <t>Div Yield</t>
  </si>
  <si>
    <t>Full Year Earnings (GH¢ 'm)</t>
  </si>
  <si>
    <t>3 Months 31.03.2011</t>
  </si>
  <si>
    <t>Cal Bank Ltd (CAL)</t>
  </si>
  <si>
    <t>Ecobank Ghana Ltd (EBG)</t>
  </si>
  <si>
    <t>Enterprise Group Ltd. (EGL)</t>
  </si>
  <si>
    <t>Ecobank Transnational Inc. (ETI)</t>
  </si>
  <si>
    <t>Ghana Commercial Bank Ltd (GCB)</t>
  </si>
  <si>
    <t>HFC Bank (Ghana) Ltd. (HFC)</t>
  </si>
  <si>
    <t>Standard Chartered Bank Gh. Ltd (SCB)</t>
  </si>
  <si>
    <t>SCB Preference Shares (SCB PREF)</t>
  </si>
  <si>
    <t>SIC Insurance Company Ltd. (SIC)</t>
  </si>
  <si>
    <t>Trust Bank Ltd. (The Gambia) (TBL)</t>
  </si>
  <si>
    <t>UT Bank Ltd. (UTB)</t>
  </si>
  <si>
    <t>Fan Milk Ltd. (FML)</t>
  </si>
  <si>
    <t>Guinness Ghana Breweries Ltd. (GGBL)</t>
  </si>
  <si>
    <t>Golden Web Ltd. (GWEB)</t>
  </si>
  <si>
    <t>Benso Oil Palm Plantation (BOPP)</t>
  </si>
  <si>
    <t>Transaction Solutions (Gh.) Ltd. (TRANSOL)</t>
  </si>
  <si>
    <t>Aluworks Limited (ALW)</t>
  </si>
  <si>
    <t>Pioneer Kitchenware Ltd. (PKL)</t>
  </si>
  <si>
    <t>PZ Cussons Ghana Ltd. (PZ)</t>
  </si>
  <si>
    <t>Unilever Ghana Ltd. (UNIL)</t>
  </si>
  <si>
    <t>Ghana Oil Company  Ltd. (GOIL)</t>
  </si>
  <si>
    <t>Cocoa Processing Company Ltd. (CPC)</t>
  </si>
  <si>
    <t>Mechanical Lloyd Company Ltd. (MLC)</t>
  </si>
  <si>
    <t>Produce Buying Company Ltd. (PBC)</t>
  </si>
  <si>
    <t>Total Petroleum Ghana Ltd. (TOTAL)</t>
  </si>
  <si>
    <t>Ayrton Drug Manufacturing Ltd (AYRTN)</t>
  </si>
  <si>
    <t>Starwin Products Ltd. (SPL)</t>
  </si>
  <si>
    <t>African Champion Ltd (ACI)</t>
  </si>
  <si>
    <t>Camelot Ghana Ltd. (CMLT)</t>
  </si>
  <si>
    <t>Sam Woode Ltd. (SWL)</t>
  </si>
  <si>
    <t>Golden Star Resources Ltd (GSR)</t>
  </si>
  <si>
    <t>AngloGold Ashanti Ltd. (AGA)</t>
  </si>
  <si>
    <t>AngloGold Ashanti Dep. Shares (AADs)</t>
  </si>
  <si>
    <t>Clydestone (Ghana) Ltd. (CLYD)</t>
  </si>
  <si>
    <t>TLW</t>
  </si>
  <si>
    <t>Tullow Oil Plc (TLW)</t>
  </si>
  <si>
    <t>**** NM -  NOT MEANINGFUL</t>
  </si>
  <si>
    <t>PZC</t>
  </si>
  <si>
    <t>Newgold ETF (GLD)</t>
  </si>
  <si>
    <t>GLD</t>
  </si>
  <si>
    <t>Societe Generale (SOGEGH)</t>
  </si>
  <si>
    <t>SOGEGH</t>
  </si>
  <si>
    <t>Exchange Traded Funds</t>
  </si>
  <si>
    <t>MegaAfrican Capital Ltd (MAC)</t>
  </si>
  <si>
    <t>MAC</t>
  </si>
  <si>
    <t>GSE STOCK INDICES</t>
  </si>
  <si>
    <t>GSE Composite Index (GSE-CI)</t>
  </si>
  <si>
    <t>GSE Financial Stocks Index (GSE-FSI)</t>
  </si>
  <si>
    <t>N.M.</t>
  </si>
  <si>
    <t>Samba Foods Ltd. (SAMBA)</t>
  </si>
  <si>
    <t>SAMBA</t>
  </si>
  <si>
    <t>Hords Limited (HORDS)</t>
  </si>
  <si>
    <t>HORDS</t>
  </si>
  <si>
    <t>GHS</t>
  </si>
  <si>
    <t>POINTS</t>
  </si>
  <si>
    <t>N.M</t>
  </si>
  <si>
    <t>STOCK MARKET OVERVIEW FOR NOVEMBER 20, 2015</t>
  </si>
  <si>
    <t>PREVIOUS 19/11/2015</t>
  </si>
  <si>
    <t>CURRENT 20/11/2015</t>
  </si>
  <si>
    <r>
      <t xml:space="preserve">YTD Chg %                                                                                       </t>
    </r>
    <r>
      <rPr>
        <b/>
        <sz val="10"/>
        <color indexed="8"/>
        <rFont val="Calibri"/>
        <family val="2"/>
      </rPr>
      <t xml:space="preserve"> (Jan. 01, 2015 - Nov 20, 2015)</t>
    </r>
  </si>
  <si>
    <t>3.06pts</t>
  </si>
  <si>
    <t>3.53pts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</si>
</sst>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.0000_);_(* \(#,##0.0000\);_(* &quot;-&quot;??_);_(@_)"/>
    <numFmt numFmtId="167" formatCode="#,##0.0"/>
    <numFmt numFmtId="168" formatCode="#,##0.0000"/>
    <numFmt numFmtId="169" formatCode="#,##0.0000_);\(#,##0.0000\)"/>
    <numFmt numFmtId="170" formatCode="#.00"/>
    <numFmt numFmtId="171" formatCode="[Green]#,##0.00_);[Red]\(#,##0.00\)"/>
    <numFmt numFmtId="172" formatCode="[Green]#,##0.00"/>
    <numFmt numFmtId="173" formatCode="0.000"/>
    <numFmt numFmtId="174" formatCode="0.0000"/>
    <numFmt numFmtId="175" formatCode="0.0"/>
    <numFmt numFmtId="176" formatCode="_(* #,##0.000_);_(* \(#,##0.000\);_(* &quot;-&quot;??_);_(@_)"/>
    <numFmt numFmtId="177" formatCode="_(* #,##0.0_);_(* \(#,##0.0\);_(* &quot;-&quot;??_);_(@_)"/>
    <numFmt numFmtId="178" formatCode="_(* #,##0.000000000_);_(* \(#,##0.000000000\);_(* &quot;-&quot;??_);_(@_)"/>
  </numFmts>
  <fonts count="94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ahoma"/>
      <family val="2"/>
    </font>
    <font>
      <sz val="10"/>
      <name val="Helv"/>
    </font>
    <font>
      <b/>
      <sz val="12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Helv"/>
    </font>
    <font>
      <b/>
      <sz val="11"/>
      <name val="Times New Roman"/>
      <family val="1"/>
    </font>
    <font>
      <b/>
      <sz val="11"/>
      <name val="Rockwell"/>
      <family val="1"/>
    </font>
    <font>
      <b/>
      <sz val="11"/>
      <color indexed="50"/>
      <name val="Times New Roman"/>
      <family val="1"/>
    </font>
    <font>
      <sz val="11"/>
      <color indexed="8"/>
      <name val="Times New Roman"/>
      <family val="1"/>
    </font>
    <font>
      <sz val="11"/>
      <color indexed="50"/>
      <name val="Times New Roman"/>
      <family val="1"/>
    </font>
    <font>
      <sz val="10"/>
      <color indexed="8"/>
      <name val="Rockwell"/>
      <family val="1"/>
    </font>
    <font>
      <b/>
      <sz val="8"/>
      <name val="Rockwell"/>
      <family val="1"/>
    </font>
    <font>
      <b/>
      <sz val="8"/>
      <color indexed="8"/>
      <name val="Rockwell"/>
      <family val="1"/>
    </font>
    <font>
      <sz val="10"/>
      <name val="Geneva"/>
    </font>
    <font>
      <sz val="11"/>
      <color indexed="10"/>
      <name val="Times New Roman"/>
      <family val="1"/>
    </font>
    <font>
      <b/>
      <sz val="11"/>
      <color indexed="8"/>
      <name val="Tahoma"/>
      <family val="2"/>
    </font>
    <font>
      <sz val="8"/>
      <name val="Geneva"/>
    </font>
    <font>
      <b/>
      <sz val="11"/>
      <color indexed="10"/>
      <name val="Times New Roman"/>
      <family val="1"/>
    </font>
    <font>
      <b/>
      <sz val="10"/>
      <color indexed="10"/>
      <name val="Geneva"/>
    </font>
    <font>
      <sz val="10"/>
      <color indexed="8"/>
      <name val="Times New Roman"/>
      <family val="1"/>
    </font>
    <font>
      <b/>
      <sz val="10"/>
      <name val="Tms Rmn"/>
    </font>
    <font>
      <b/>
      <sz val="8"/>
      <color indexed="10"/>
      <name val="Tms Rmn"/>
    </font>
    <font>
      <b/>
      <sz val="8"/>
      <name val="Tms Rmn"/>
    </font>
    <font>
      <b/>
      <sz val="8"/>
      <name val="Geneva"/>
    </font>
    <font>
      <b/>
      <sz val="10"/>
      <color indexed="10"/>
      <name val="Tms Rmn"/>
    </font>
    <font>
      <b/>
      <sz val="10"/>
      <color indexed="10"/>
      <name val="Rockwell"/>
      <family val="1"/>
    </font>
    <font>
      <b/>
      <i/>
      <sz val="8"/>
      <name val="Geneva"/>
    </font>
    <font>
      <sz val="10"/>
      <name val="Arial"/>
      <family val="2"/>
    </font>
    <font>
      <b/>
      <sz val="12"/>
      <color indexed="10"/>
      <name val="Tms Rmn"/>
    </font>
    <font>
      <b/>
      <sz val="12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2"/>
      <color indexed="10"/>
      <name val="Rockwell"/>
      <family val="1"/>
    </font>
    <font>
      <b/>
      <sz val="10"/>
      <name val="Times New Roman"/>
      <family val="1"/>
    </font>
    <font>
      <b/>
      <sz val="11"/>
      <color indexed="8"/>
      <name val="Rockwell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Tms Rmn"/>
    </font>
    <font>
      <sz val="11"/>
      <name val="Tms Rmn"/>
    </font>
    <font>
      <sz val="10"/>
      <name val="Arial"/>
      <family val="2"/>
    </font>
    <font>
      <b/>
      <sz val="6"/>
      <color indexed="8"/>
      <name val="Calibri"/>
      <family val="2"/>
    </font>
    <font>
      <b/>
      <sz val="7"/>
      <color indexed="8"/>
      <name val="Calibri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Rockwell"/>
      <family val="1"/>
    </font>
    <font>
      <b/>
      <sz val="11"/>
      <color indexed="10"/>
      <name val="Rockwell"/>
      <family val="1"/>
    </font>
    <font>
      <sz val="11"/>
      <color indexed="56"/>
      <name val="Times New Roman"/>
      <family val="1"/>
    </font>
    <font>
      <sz val="11"/>
      <color rgb="FF0061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50"/>
      <name val="Tahoma"/>
      <family val="2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Tahoma"/>
      <family val="2"/>
    </font>
    <font>
      <b/>
      <sz val="14"/>
      <color theme="0"/>
      <name val="Tahoma"/>
      <family val="2"/>
    </font>
    <font>
      <b/>
      <sz val="12"/>
      <color rgb="FF08A845"/>
      <name val="Calibri"/>
      <family val="2"/>
      <scheme val="minor"/>
    </font>
    <font>
      <b/>
      <sz val="18"/>
      <name val="Tms Rmn"/>
    </font>
    <font>
      <b/>
      <sz val="16"/>
      <color indexed="10"/>
      <name val="Tms Rmn"/>
    </font>
    <font>
      <sz val="16"/>
      <name val="Arial"/>
      <family val="2"/>
    </font>
    <font>
      <b/>
      <sz val="16"/>
      <name val="Tms Rmn"/>
    </font>
    <font>
      <b/>
      <sz val="16"/>
      <name val="Times New Roman"/>
      <family val="1"/>
    </font>
    <font>
      <b/>
      <sz val="11"/>
      <color theme="1"/>
      <name val="Calibri"/>
      <family val="2"/>
    </font>
    <font>
      <b/>
      <sz val="10"/>
      <color indexed="8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rgb="FFC6EFCE"/>
      </patternFill>
    </fill>
    <fill>
      <patternFill patternType="solid">
        <fgColor theme="3" tint="0.79998168889431442"/>
        <bgColor indexed="64"/>
      </patternFill>
    </fill>
    <fill>
      <patternFill patternType="gray0625">
        <fgColor indexed="9"/>
        <bgColor theme="3" tint="0.79998168889431442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theme="3" tint="0.59999389629810485"/>
      </left>
      <right/>
      <top style="thin">
        <color theme="4"/>
      </top>
      <bottom style="double">
        <color theme="4"/>
      </bottom>
      <diagonal/>
    </border>
    <border>
      <left/>
      <right style="double">
        <color theme="3" tint="0.59999389629810485"/>
      </right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 style="double">
        <color theme="3" tint="0.59999389629810485"/>
      </bottom>
      <diagonal/>
    </border>
    <border>
      <left/>
      <right style="double">
        <color theme="3" tint="0.59999389629810485"/>
      </right>
      <top style="thin">
        <color theme="4"/>
      </top>
      <bottom style="double">
        <color theme="3" tint="0.59999389629810485"/>
      </bottom>
      <diagonal/>
    </border>
    <border>
      <left style="double">
        <color theme="4"/>
      </left>
      <right/>
      <top style="double">
        <color theme="4"/>
      </top>
      <bottom style="double">
        <color theme="4"/>
      </bottom>
      <diagonal/>
    </border>
    <border>
      <left/>
      <right/>
      <top style="double">
        <color theme="4"/>
      </top>
      <bottom style="double">
        <color theme="4"/>
      </bottom>
      <diagonal/>
    </border>
    <border>
      <left/>
      <right style="double">
        <color theme="4"/>
      </right>
      <top style="double">
        <color theme="4"/>
      </top>
      <bottom style="double">
        <color theme="4"/>
      </bottom>
      <diagonal/>
    </border>
    <border>
      <left style="double">
        <color theme="4"/>
      </left>
      <right/>
      <top style="thin">
        <color indexed="64"/>
      </top>
      <bottom/>
      <diagonal/>
    </border>
    <border>
      <left/>
      <right style="double">
        <color theme="4"/>
      </right>
      <top style="thin">
        <color indexed="64"/>
      </top>
      <bottom/>
      <diagonal/>
    </border>
    <border>
      <left style="double">
        <color theme="4"/>
      </left>
      <right/>
      <top style="thin">
        <color theme="4"/>
      </top>
      <bottom style="double">
        <color theme="4"/>
      </bottom>
      <diagonal/>
    </border>
    <border>
      <left/>
      <right style="double">
        <color theme="4"/>
      </right>
      <top style="thin">
        <color theme="4"/>
      </top>
      <bottom style="double">
        <color theme="4"/>
      </bottom>
      <diagonal/>
    </border>
    <border>
      <left style="double">
        <color theme="3" tint="0.59999389629810485"/>
      </left>
      <right style="double">
        <color theme="4"/>
      </right>
      <top style="thin">
        <color theme="4"/>
      </top>
      <bottom style="double">
        <color theme="4"/>
      </bottom>
      <diagonal/>
    </border>
    <border>
      <left style="double">
        <color theme="3" tint="0.59999389629810485"/>
      </left>
      <right/>
      <top style="thin">
        <color theme="4"/>
      </top>
      <bottom style="double">
        <color theme="3" tint="0.59999389629810485"/>
      </bottom>
      <diagonal/>
    </border>
    <border>
      <left style="double">
        <color theme="3" tint="0.59999389629810485"/>
      </left>
      <right/>
      <top style="medium">
        <color indexed="64"/>
      </top>
      <bottom/>
      <diagonal/>
    </border>
    <border>
      <left/>
      <right style="double">
        <color theme="3" tint="0.59999389629810485"/>
      </right>
      <top style="medium">
        <color indexed="64"/>
      </top>
      <bottom/>
      <diagonal/>
    </border>
    <border>
      <left/>
      <right/>
      <top style="thin">
        <color theme="4"/>
      </top>
      <bottom/>
      <diagonal/>
    </border>
    <border>
      <left style="double">
        <color theme="3" tint="0.59999389629810485"/>
      </left>
      <right/>
      <top style="thin">
        <color theme="4"/>
      </top>
      <bottom/>
      <diagonal/>
    </border>
    <border>
      <left/>
      <right style="double">
        <color theme="3" tint="0.59999389629810485"/>
      </right>
      <top style="thin">
        <color theme="4"/>
      </top>
      <bottom/>
      <diagonal/>
    </border>
    <border>
      <left style="double">
        <color theme="3" tint="0.59999389629810485"/>
      </left>
      <right/>
      <top style="double">
        <color theme="3" tint="0.59999389629810485"/>
      </top>
      <bottom/>
      <diagonal/>
    </border>
    <border>
      <left/>
      <right/>
      <top style="double">
        <color theme="3" tint="0.59999389629810485"/>
      </top>
      <bottom/>
      <diagonal/>
    </border>
    <border>
      <left/>
      <right style="double">
        <color theme="3" tint="0.59999389629810485"/>
      </right>
      <top style="double">
        <color theme="3" tint="0.59999389629810485"/>
      </top>
      <bottom/>
      <diagonal/>
    </border>
    <border>
      <left/>
      <right/>
      <top/>
      <bottom style="double">
        <color theme="4"/>
      </bottom>
      <diagonal/>
    </border>
    <border>
      <left style="double">
        <color theme="4"/>
      </left>
      <right/>
      <top style="double">
        <color theme="4"/>
      </top>
      <bottom style="thin">
        <color theme="4"/>
      </bottom>
      <diagonal/>
    </border>
    <border>
      <left/>
      <right/>
      <top style="double">
        <color theme="4"/>
      </top>
      <bottom style="thin">
        <color theme="4"/>
      </bottom>
      <diagonal/>
    </border>
    <border>
      <left/>
      <right style="double">
        <color theme="4"/>
      </right>
      <top style="double">
        <color theme="4"/>
      </top>
      <bottom style="thin">
        <color theme="4"/>
      </bottom>
      <diagonal/>
    </border>
  </borders>
  <cellStyleXfs count="101">
    <xf numFmtId="0" fontId="0" fillId="0" borderId="0"/>
    <xf numFmtId="170" fontId="4" fillId="0" borderId="1" applyAlignment="0">
      <alignment horizontal="right"/>
    </xf>
    <xf numFmtId="170" fontId="4" fillId="0" borderId="1" applyAlignment="0">
      <alignment horizontal="right"/>
    </xf>
    <xf numFmtId="0" fontId="34" fillId="2" borderId="0" applyNumberFormat="0" applyBorder="0" applyAlignment="0" applyProtection="0"/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7" fillId="20" borderId="2" applyNumberFormat="0" applyAlignment="0" applyProtection="0"/>
    <xf numFmtId="0" fontId="37" fillId="20" borderId="2" applyNumberFormat="0" applyAlignment="0" applyProtection="0"/>
    <xf numFmtId="0" fontId="38" fillId="21" borderId="3" applyNumberFormat="0" applyAlignment="0" applyProtection="0"/>
    <xf numFmtId="0" fontId="38" fillId="21" borderId="3" applyNumberFormat="0" applyAlignment="0" applyProtection="0"/>
    <xf numFmtId="43" fontId="2" fillId="0" borderId="0" applyFont="0" applyFill="0" applyBorder="0" applyAlignment="0" applyProtection="0"/>
    <xf numFmtId="4" fontId="17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0" fillId="26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8" fillId="0" borderId="7" applyNumberFormat="0" applyFill="0">
      <alignment horizontal="right"/>
    </xf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170" fontId="4" fillId="0" borderId="1" applyAlignment="0">
      <alignment horizontal="right"/>
    </xf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7" fillId="0" borderId="0"/>
    <xf numFmtId="0" fontId="4" fillId="0" borderId="0" applyNumberFormat="0" applyFill="0" applyBorder="0" applyAlignment="0" applyProtection="0"/>
    <xf numFmtId="0" fontId="31" fillId="0" borderId="0"/>
    <xf numFmtId="0" fontId="2" fillId="0" borderId="0"/>
    <xf numFmtId="0" fontId="17" fillId="0" borderId="0"/>
    <xf numFmtId="0" fontId="34" fillId="23" borderId="9" applyNumberFormat="0" applyFont="0" applyAlignment="0" applyProtection="0"/>
    <xf numFmtId="0" fontId="1" fillId="23" borderId="9" applyNumberFormat="0" applyFont="0" applyAlignment="0" applyProtection="0"/>
    <xf numFmtId="0" fontId="47" fillId="20" borderId="10" applyNumberFormat="0" applyAlignment="0" applyProtection="0"/>
    <xf numFmtId="0" fontId="47" fillId="20" borderId="10" applyNumberFormat="0" applyAlignment="0" applyProtection="0"/>
    <xf numFmtId="9" fontId="2" fillId="0" borderId="0" applyFont="0" applyFill="0" applyBorder="0" applyAlignment="0" applyProtection="0"/>
    <xf numFmtId="0" fontId="8" fillId="0" borderId="11" applyNumberFormat="0" applyFill="0">
      <alignment horizontal="left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12" applyNumberFormat="0" applyFill="0" applyBorder="0">
      <alignment horizontal="center" vertical="top" wrapText="1"/>
    </xf>
    <xf numFmtId="0" fontId="72" fillId="0" borderId="18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282">
    <xf numFmtId="0" fontId="0" fillId="0" borderId="0" xfId="0"/>
    <xf numFmtId="0" fontId="6" fillId="0" borderId="0" xfId="0" applyFont="1"/>
    <xf numFmtId="0" fontId="3" fillId="0" borderId="0" xfId="0" applyFont="1" applyBorder="1"/>
    <xf numFmtId="0" fontId="6" fillId="0" borderId="0" xfId="0" applyFont="1" applyBorder="1"/>
    <xf numFmtId="10" fontId="0" fillId="0" borderId="0" xfId="91" applyNumberFormat="1" applyFont="1"/>
    <xf numFmtId="0" fontId="0" fillId="0" borderId="0" xfId="0" applyBorder="1"/>
    <xf numFmtId="0" fontId="10" fillId="0" borderId="0" xfId="76" applyFont="1" applyBorder="1" applyAlignment="1">
      <alignment horizontal="left"/>
    </xf>
    <xf numFmtId="3" fontId="14" fillId="0" borderId="0" xfId="57" applyNumberFormat="1" applyFont="1" applyFill="1" applyBorder="1" applyAlignment="1">
      <alignment horizontal="right" wrapText="1"/>
    </xf>
    <xf numFmtId="0" fontId="16" fillId="0" borderId="0" xfId="76" applyFont="1" applyBorder="1" applyAlignment="1">
      <alignment horizontal="left"/>
    </xf>
    <xf numFmtId="0" fontId="15" fillId="0" borderId="0" xfId="76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20" fillId="0" borderId="0" xfId="0" applyFont="1" applyBorder="1"/>
    <xf numFmtId="0" fontId="15" fillId="0" borderId="0" xfId="76" applyFont="1" applyFill="1" applyBorder="1" applyAlignment="1">
      <alignment horizontal="left"/>
    </xf>
    <xf numFmtId="0" fontId="15" fillId="24" borderId="0" xfId="76" applyFont="1" applyFill="1" applyBorder="1" applyAlignment="1">
      <alignment horizontal="left" wrapText="1"/>
    </xf>
    <xf numFmtId="169" fontId="19" fillId="0" borderId="0" xfId="0" applyNumberFormat="1" applyFont="1" applyBorder="1" applyAlignment="1"/>
    <xf numFmtId="168" fontId="25" fillId="0" borderId="0" xfId="95" applyNumberFormat="1" applyFont="1" applyBorder="1">
      <alignment horizontal="center" vertical="top" wrapText="1"/>
    </xf>
    <xf numFmtId="168" fontId="28" fillId="0" borderId="0" xfId="95" applyNumberFormat="1" applyFont="1" applyBorder="1">
      <alignment horizontal="center" vertical="top" wrapText="1"/>
    </xf>
    <xf numFmtId="0" fontId="24" fillId="0" borderId="0" xfId="95" applyFont="1" applyBorder="1">
      <alignment horizontal="center" vertical="top" wrapText="1"/>
    </xf>
    <xf numFmtId="3" fontId="17" fillId="0" borderId="0" xfId="57" applyNumberFormat="1" applyFont="1" applyBorder="1"/>
    <xf numFmtId="168" fontId="29" fillId="0" borderId="0" xfId="57" applyNumberFormat="1" applyFont="1" applyFill="1" applyBorder="1" applyAlignment="1">
      <alignment horizontal="right" wrapText="1"/>
    </xf>
    <xf numFmtId="4" fontId="27" fillId="0" borderId="0" xfId="57" applyNumberFormat="1" applyFont="1" applyBorder="1"/>
    <xf numFmtId="0" fontId="30" fillId="0" borderId="0" xfId="0" applyFont="1" applyBorder="1" applyAlignment="1">
      <alignment horizontal="left"/>
    </xf>
    <xf numFmtId="3" fontId="14" fillId="0" borderId="0" xfId="58" applyNumberFormat="1" applyFont="1" applyFill="1" applyBorder="1" applyAlignment="1">
      <alignment horizontal="right" wrapText="1"/>
    </xf>
    <xf numFmtId="4" fontId="12" fillId="0" borderId="0" xfId="58" applyNumberFormat="1" applyFont="1" applyFill="1" applyBorder="1" applyAlignment="1">
      <alignment horizontal="center" wrapText="1"/>
    </xf>
    <xf numFmtId="4" fontId="12" fillId="0" borderId="0" xfId="58" applyFont="1" applyFill="1" applyBorder="1" applyAlignment="1">
      <alignment horizontal="center" wrapText="1"/>
    </xf>
    <xf numFmtId="4" fontId="13" fillId="0" borderId="0" xfId="58" applyNumberFormat="1" applyFont="1" applyBorder="1" applyAlignment="1">
      <alignment horizontal="center"/>
    </xf>
    <xf numFmtId="4" fontId="18" fillId="0" borderId="0" xfId="58" applyNumberFormat="1" applyFont="1" applyBorder="1" applyAlignment="1">
      <alignment horizontal="center"/>
    </xf>
    <xf numFmtId="4" fontId="11" fillId="0" borderId="0" xfId="58" applyNumberFormat="1" applyFont="1" applyBorder="1" applyAlignment="1">
      <alignment horizontal="center"/>
    </xf>
    <xf numFmtId="4" fontId="21" fillId="0" borderId="0" xfId="58" applyNumberFormat="1" applyFont="1" applyBorder="1" applyAlignment="1">
      <alignment horizontal="center"/>
    </xf>
    <xf numFmtId="4" fontId="13" fillId="0" borderId="0" xfId="58" applyFont="1" applyBorder="1" applyAlignment="1">
      <alignment horizontal="center"/>
    </xf>
    <xf numFmtId="3" fontId="12" fillId="0" borderId="0" xfId="58" applyNumberFormat="1" applyFont="1" applyFill="1" applyBorder="1" applyAlignment="1">
      <alignment horizontal="center" wrapText="1"/>
    </xf>
    <xf numFmtId="15" fontId="24" fillId="25" borderId="0" xfId="84" applyNumberFormat="1" applyFont="1" applyFill="1" applyBorder="1" applyAlignment="1">
      <alignment horizontal="center"/>
    </xf>
    <xf numFmtId="0" fontId="54" fillId="0" borderId="0" xfId="76" applyFont="1" applyBorder="1" applyAlignment="1">
      <alignment horizontal="left"/>
    </xf>
    <xf numFmtId="0" fontId="10" fillId="24" borderId="0" xfId="76" applyFont="1" applyFill="1" applyBorder="1" applyAlignment="1">
      <alignment horizontal="left" wrapText="1"/>
    </xf>
    <xf numFmtId="0" fontId="52" fillId="0" borderId="0" xfId="86" applyFont="1" applyBorder="1" applyAlignment="1">
      <alignment horizontal="center" vertical="top" wrapText="1"/>
    </xf>
    <xf numFmtId="0" fontId="51" fillId="0" borderId="0" xfId="76" applyFont="1" applyBorder="1">
      <alignment horizontal="right"/>
    </xf>
    <xf numFmtId="168" fontId="13" fillId="0" borderId="0" xfId="58" applyNumberFormat="1" applyFont="1" applyBorder="1" applyAlignment="1" applyProtection="1">
      <alignment horizontal="center"/>
    </xf>
    <xf numFmtId="168" fontId="18" fillId="0" borderId="0" xfId="58" applyNumberFormat="1" applyFont="1" applyBorder="1" applyAlignment="1">
      <alignment horizontal="center"/>
    </xf>
    <xf numFmtId="3" fontId="9" fillId="24" borderId="0" xfId="83" applyNumberFormat="1" applyFont="1" applyFill="1" applyBorder="1" applyAlignment="1" applyProtection="1">
      <alignment horizontal="center"/>
    </xf>
    <xf numFmtId="3" fontId="10" fillId="0" borderId="0" xfId="76" applyNumberFormat="1" applyFont="1" applyBorder="1" applyAlignment="1">
      <alignment horizontal="left"/>
    </xf>
    <xf numFmtId="3" fontId="9" fillId="0" borderId="0" xfId="76" applyNumberFormat="1" applyFont="1" applyBorder="1" applyAlignment="1">
      <alignment horizontal="center"/>
    </xf>
    <xf numFmtId="3" fontId="53" fillId="0" borderId="0" xfId="95" applyNumberFormat="1" applyFont="1" applyBorder="1">
      <alignment horizontal="center" vertical="top" wrapText="1"/>
    </xf>
    <xf numFmtId="3" fontId="55" fillId="24" borderId="0" xfId="83" applyNumberFormat="1" applyFont="1" applyFill="1" applyBorder="1" applyAlignment="1" applyProtection="1">
      <alignment horizontal="center"/>
    </xf>
    <xf numFmtId="43" fontId="23" fillId="0" borderId="0" xfId="57" applyFont="1" applyFill="1" applyBorder="1" applyAlignment="1">
      <alignment horizontal="right" wrapText="1"/>
    </xf>
    <xf numFmtId="0" fontId="10" fillId="0" borderId="0" xfId="76" applyFont="1" applyFill="1" applyBorder="1" applyAlignment="1">
      <alignment horizontal="left"/>
    </xf>
    <xf numFmtId="0" fontId="53" fillId="0" borderId="0" xfId="95" applyFont="1" applyBorder="1">
      <alignment horizontal="center" vertical="top" wrapText="1"/>
    </xf>
    <xf numFmtId="3" fontId="56" fillId="0" borderId="0" xfId="58" applyNumberFormat="1" applyFont="1" applyBorder="1" applyAlignment="1">
      <alignment horizontal="center" vertical="top" wrapText="1"/>
    </xf>
    <xf numFmtId="40" fontId="0" fillId="0" borderId="0" xfId="0" applyNumberFormat="1" applyAlignment="1">
      <alignment horizontal="center"/>
    </xf>
    <xf numFmtId="0" fontId="6" fillId="27" borderId="0" xfId="0" applyFont="1" applyFill="1"/>
    <xf numFmtId="10" fontId="57" fillId="27" borderId="0" xfId="91" applyNumberFormat="1" applyFont="1" applyFill="1"/>
    <xf numFmtId="0" fontId="0" fillId="27" borderId="0" xfId="0" applyFill="1"/>
    <xf numFmtId="40" fontId="3" fillId="0" borderId="0" xfId="0" applyNumberFormat="1" applyFont="1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51" fillId="0" borderId="0" xfId="76" applyFont="1" applyBorder="1" applyAlignment="1">
      <alignment horizontal="center"/>
    </xf>
    <xf numFmtId="40" fontId="7" fillId="0" borderId="0" xfId="0" applyNumberFormat="1" applyFont="1" applyAlignment="1">
      <alignment horizontal="center"/>
    </xf>
    <xf numFmtId="40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Fill="1"/>
    <xf numFmtId="0" fontId="0" fillId="0" borderId="0" xfId="0" applyFill="1"/>
    <xf numFmtId="0" fontId="70" fillId="0" borderId="0" xfId="62" applyFill="1"/>
    <xf numFmtId="172" fontId="73" fillId="0" borderId="0" xfId="96" applyNumberFormat="1" applyFont="1" applyBorder="1" applyAlignment="1">
      <alignment horizontal="center"/>
    </xf>
    <xf numFmtId="0" fontId="72" fillId="25" borderId="19" xfId="96" applyFill="1" applyBorder="1" applyAlignment="1">
      <alignment horizontal="center" wrapText="1"/>
    </xf>
    <xf numFmtId="15" fontId="72" fillId="25" borderId="19" xfId="96" applyNumberFormat="1" applyFill="1" applyBorder="1"/>
    <xf numFmtId="0" fontId="3" fillId="0" borderId="0" xfId="0" applyFont="1" applyBorder="1" applyAlignment="1">
      <alignment horizontal="right"/>
    </xf>
    <xf numFmtId="166" fontId="3" fillId="0" borderId="0" xfId="0" applyNumberFormat="1" applyFont="1" applyBorder="1"/>
    <xf numFmtId="43" fontId="3" fillId="0" borderId="0" xfId="0" applyNumberFormat="1" applyFont="1" applyFill="1" applyBorder="1"/>
    <xf numFmtId="0" fontId="3" fillId="0" borderId="14" xfId="0" applyFont="1" applyBorder="1"/>
    <xf numFmtId="0" fontId="73" fillId="0" borderId="19" xfId="96" applyFont="1" applyFill="1" applyBorder="1" applyAlignment="1">
      <alignment wrapText="1"/>
    </xf>
    <xf numFmtId="0" fontId="73" fillId="0" borderId="18" xfId="96" applyFont="1" applyFill="1" applyBorder="1" applyAlignment="1">
      <alignment horizontal="center" wrapText="1"/>
    </xf>
    <xf numFmtId="0" fontId="73" fillId="0" borderId="20" xfId="96" applyFont="1" applyFill="1" applyBorder="1" applyAlignment="1">
      <alignment horizontal="center" wrapText="1"/>
    </xf>
    <xf numFmtId="174" fontId="72" fillId="0" borderId="18" xfId="96" applyNumberFormat="1" applyBorder="1" applyAlignment="1">
      <alignment horizontal="center"/>
    </xf>
    <xf numFmtId="166" fontId="72" fillId="27" borderId="21" xfId="96" applyNumberFormat="1" applyFill="1" applyBorder="1"/>
    <xf numFmtId="2" fontId="72" fillId="27" borderId="21" xfId="96" applyNumberFormat="1" applyFill="1" applyBorder="1" applyAlignment="1">
      <alignment horizontal="center"/>
    </xf>
    <xf numFmtId="40" fontId="72" fillId="27" borderId="21" xfId="96" applyNumberFormat="1" applyFill="1" applyBorder="1" applyAlignment="1">
      <alignment horizontal="center"/>
    </xf>
    <xf numFmtId="0" fontId="72" fillId="27" borderId="21" xfId="96" applyNumberFormat="1" applyFill="1" applyBorder="1" applyAlignment="1">
      <alignment horizontal="center"/>
    </xf>
    <xf numFmtId="0" fontId="72" fillId="27" borderId="22" xfId="96" applyFill="1" applyBorder="1"/>
    <xf numFmtId="164" fontId="58" fillId="25" borderId="0" xfId="59" applyFont="1" applyFill="1" applyBorder="1" applyAlignment="1">
      <alignment horizontal="center"/>
    </xf>
    <xf numFmtId="4" fontId="59" fillId="0" borderId="0" xfId="84" applyNumberFormat="1" applyFont="1" applyBorder="1"/>
    <xf numFmtId="15" fontId="33" fillId="25" borderId="0" xfId="84" applyNumberFormat="1" applyFont="1" applyFill="1" applyBorder="1"/>
    <xf numFmtId="167" fontId="51" fillId="25" borderId="0" xfId="59" applyNumberFormat="1" applyFont="1" applyFill="1" applyBorder="1" applyAlignment="1">
      <alignment horizontal="right"/>
    </xf>
    <xf numFmtId="10" fontId="51" fillId="25" borderId="0" xfId="91" applyNumberFormat="1" applyFont="1" applyFill="1" applyBorder="1" applyAlignment="1">
      <alignment horizontal="center"/>
    </xf>
    <xf numFmtId="15" fontId="32" fillId="25" borderId="0" xfId="84" applyNumberFormat="1" applyFont="1" applyFill="1" applyBorder="1"/>
    <xf numFmtId="0" fontId="60" fillId="25" borderId="0" xfId="84" applyFont="1" applyFill="1" applyBorder="1" applyAlignment="1">
      <alignment horizontal="center" wrapText="1"/>
    </xf>
    <xf numFmtId="15" fontId="61" fillId="25" borderId="0" xfId="84" applyNumberFormat="1" applyFont="1" applyFill="1" applyBorder="1" applyAlignment="1">
      <alignment horizontal="centerContinuous" wrapText="1"/>
    </xf>
    <xf numFmtId="0" fontId="72" fillId="25" borderId="0" xfId="96" applyFill="1" applyBorder="1" applyAlignment="1">
      <alignment horizontal="center" wrapText="1"/>
    </xf>
    <xf numFmtId="164" fontId="72" fillId="25" borderId="0" xfId="96" applyNumberFormat="1" applyFill="1" applyBorder="1" applyAlignment="1">
      <alignment horizontal="center"/>
    </xf>
    <xf numFmtId="0" fontId="72" fillId="0" borderId="0" xfId="96" applyBorder="1" applyAlignment="1">
      <alignment horizontal="center" vertical="top" wrapText="1"/>
    </xf>
    <xf numFmtId="0" fontId="72" fillId="25" borderId="0" xfId="96" applyFill="1" applyBorder="1" applyAlignment="1"/>
    <xf numFmtId="0" fontId="71" fillId="0" borderId="0" xfId="71" applyFill="1" applyBorder="1" applyAlignment="1">
      <alignment horizontal="center"/>
    </xf>
    <xf numFmtId="0" fontId="72" fillId="25" borderId="0" xfId="96" applyFill="1" applyBorder="1" applyAlignment="1">
      <alignment horizontal="center"/>
    </xf>
    <xf numFmtId="0" fontId="72" fillId="0" borderId="0" xfId="96" applyBorder="1" applyAlignment="1"/>
    <xf numFmtId="43" fontId="73" fillId="27" borderId="21" xfId="57" applyFont="1" applyFill="1" applyBorder="1" applyAlignment="1">
      <alignment horizontal="left" vertical="top"/>
    </xf>
    <xf numFmtId="0" fontId="17" fillId="0" borderId="0" xfId="82"/>
    <xf numFmtId="0" fontId="6" fillId="0" borderId="0" xfId="85" applyFont="1"/>
    <xf numFmtId="0" fontId="2" fillId="0" borderId="15" xfId="85" applyBorder="1"/>
    <xf numFmtId="0" fontId="73" fillId="28" borderId="19" xfId="96" applyFont="1" applyFill="1" applyBorder="1" applyAlignment="1">
      <alignment vertical="top" wrapText="1"/>
    </xf>
    <xf numFmtId="0" fontId="74" fillId="28" borderId="18" xfId="96" applyFont="1" applyFill="1" applyBorder="1" applyAlignment="1">
      <alignment horizontal="center" vertical="center" wrapText="1"/>
    </xf>
    <xf numFmtId="14" fontId="72" fillId="0" borderId="18" xfId="96" applyNumberFormat="1" applyBorder="1" applyAlignment="1">
      <alignment horizontal="right"/>
    </xf>
    <xf numFmtId="0" fontId="2" fillId="0" borderId="0" xfId="0" applyFont="1"/>
    <xf numFmtId="0" fontId="73" fillId="28" borderId="23" xfId="96" applyFont="1" applyFill="1" applyBorder="1" applyAlignment="1">
      <alignment horizontal="left" vertical="top"/>
    </xf>
    <xf numFmtId="0" fontId="73" fillId="28" borderId="24" xfId="96" applyFont="1" applyFill="1" applyBorder="1" applyAlignment="1">
      <alignment horizontal="left" vertical="top"/>
    </xf>
    <xf numFmtId="0" fontId="73" fillId="28" borderId="25" xfId="96" applyFont="1" applyFill="1" applyBorder="1" applyAlignment="1">
      <alignment horizontal="left" vertical="top"/>
    </xf>
    <xf numFmtId="0" fontId="51" fillId="0" borderId="26" xfId="85" applyFont="1" applyBorder="1"/>
    <xf numFmtId="0" fontId="2" fillId="0" borderId="27" xfId="85" applyBorder="1"/>
    <xf numFmtId="0" fontId="74" fillId="28" borderId="28" xfId="96" applyFont="1" applyFill="1" applyBorder="1" applyAlignment="1">
      <alignment vertical="top" wrapText="1"/>
    </xf>
    <xf numFmtId="0" fontId="72" fillId="0" borderId="28" xfId="96" applyFill="1" applyBorder="1"/>
    <xf numFmtId="0" fontId="72" fillId="0" borderId="29" xfId="96" applyFill="1" applyBorder="1" applyAlignment="1">
      <alignment horizontal="center"/>
    </xf>
    <xf numFmtId="0" fontId="74" fillId="28" borderId="30" xfId="96" applyFont="1" applyFill="1" applyBorder="1" applyAlignment="1">
      <alignment horizontal="right" vertical="top" wrapText="1"/>
    </xf>
    <xf numFmtId="0" fontId="65" fillId="0" borderId="0" xfId="0" applyFont="1" applyAlignment="1">
      <alignment horizontal="right"/>
    </xf>
    <xf numFmtId="0" fontId="73" fillId="28" borderId="18" xfId="96" applyFont="1" applyFill="1" applyBorder="1" applyAlignment="1">
      <alignment horizontal="right" vertical="top" wrapText="1"/>
    </xf>
    <xf numFmtId="0" fontId="73" fillId="28" borderId="20" xfId="96" applyFont="1" applyFill="1" applyBorder="1" applyAlignment="1">
      <alignment horizontal="right" vertical="top" wrapText="1"/>
    </xf>
    <xf numFmtId="0" fontId="73" fillId="28" borderId="18" xfId="96" applyFont="1" applyFill="1" applyBorder="1" applyAlignment="1">
      <alignment horizontal="right" vertical="center" wrapText="1"/>
    </xf>
    <xf numFmtId="0" fontId="73" fillId="27" borderId="31" xfId="96" applyFont="1" applyFill="1" applyBorder="1" applyAlignment="1">
      <alignment vertical="center"/>
    </xf>
    <xf numFmtId="0" fontId="72" fillId="0" borderId="23" xfId="96" applyFont="1" applyFill="1" applyBorder="1"/>
    <xf numFmtId="174" fontId="72" fillId="0" borderId="24" xfId="96" applyNumberFormat="1" applyFont="1" applyBorder="1" applyAlignment="1">
      <alignment horizontal="center"/>
    </xf>
    <xf numFmtId="2" fontId="72" fillId="0" borderId="24" xfId="96" applyNumberFormat="1" applyFont="1" applyBorder="1" applyAlignment="1">
      <alignment horizontal="center"/>
    </xf>
    <xf numFmtId="0" fontId="72" fillId="0" borderId="25" xfId="96" applyFont="1" applyFill="1" applyBorder="1" applyAlignment="1">
      <alignment horizontal="center"/>
    </xf>
    <xf numFmtId="39" fontId="75" fillId="0" borderId="0" xfId="0" applyNumberFormat="1" applyFont="1" applyFill="1" applyBorder="1" applyAlignment="1">
      <alignment horizontal="left"/>
    </xf>
    <xf numFmtId="15" fontId="61" fillId="25" borderId="0" xfId="84" applyNumberFormat="1" applyFont="1" applyFill="1" applyBorder="1"/>
    <xf numFmtId="164" fontId="66" fillId="25" borderId="0" xfId="59" applyFont="1" applyFill="1" applyBorder="1" applyAlignment="1">
      <alignment horizontal="center"/>
    </xf>
    <xf numFmtId="4" fontId="66" fillId="0" borderId="0" xfId="84" applyNumberFormat="1" applyFont="1" applyBorder="1"/>
    <xf numFmtId="3" fontId="67" fillId="0" borderId="0" xfId="58" applyNumberFormat="1" applyFont="1" applyFill="1" applyBorder="1" applyAlignment="1">
      <alignment horizontal="right" wrapText="1"/>
    </xf>
    <xf numFmtId="0" fontId="66" fillId="0" borderId="0" xfId="0" applyFont="1" applyBorder="1"/>
    <xf numFmtId="0" fontId="66" fillId="0" borderId="0" xfId="0" applyFont="1"/>
    <xf numFmtId="0" fontId="72" fillId="0" borderId="28" xfId="96" applyFont="1" applyFill="1" applyBorder="1"/>
    <xf numFmtId="174" fontId="72" fillId="0" borderId="18" xfId="96" applyNumberFormat="1" applyFont="1" applyBorder="1" applyAlignment="1">
      <alignment horizontal="center"/>
    </xf>
    <xf numFmtId="14" fontId="72" fillId="0" borderId="18" xfId="96" applyNumberFormat="1" applyFont="1" applyBorder="1" applyAlignment="1">
      <alignment horizontal="center"/>
    </xf>
    <xf numFmtId="2" fontId="72" fillId="0" borderId="18" xfId="96" applyNumberFormat="1" applyFont="1" applyBorder="1" applyAlignment="1">
      <alignment horizontal="center"/>
    </xf>
    <xf numFmtId="0" fontId="72" fillId="0" borderId="29" xfId="96" applyFont="1" applyFill="1" applyBorder="1" applyAlignment="1">
      <alignment horizontal="center"/>
    </xf>
    <xf numFmtId="0" fontId="68" fillId="0" borderId="0" xfId="86" applyFont="1" applyBorder="1" applyAlignment="1">
      <alignment horizontal="center" vertical="top" wrapText="1"/>
    </xf>
    <xf numFmtId="3" fontId="9" fillId="0" borderId="0" xfId="95" applyNumberFormat="1" applyFont="1" applyBorder="1">
      <alignment horizontal="center" vertical="top" wrapText="1"/>
    </xf>
    <xf numFmtId="0" fontId="69" fillId="0" borderId="0" xfId="95" applyFont="1" applyBorder="1">
      <alignment horizontal="center" vertical="top" wrapText="1"/>
    </xf>
    <xf numFmtId="0" fontId="55" fillId="0" borderId="0" xfId="95" applyFont="1" applyBorder="1">
      <alignment horizontal="center" vertical="top" wrapText="1"/>
    </xf>
    <xf numFmtId="0" fontId="9" fillId="0" borderId="0" xfId="95" applyFont="1" applyBorder="1">
      <alignment horizontal="center" vertical="top" wrapText="1"/>
    </xf>
    <xf numFmtId="3" fontId="55" fillId="0" borderId="0" xfId="58" applyNumberFormat="1" applyFont="1" applyBorder="1" applyAlignment="1">
      <alignment horizontal="center" vertical="top" wrapText="1"/>
    </xf>
    <xf numFmtId="0" fontId="74" fillId="28" borderId="18" xfId="96" applyFont="1" applyFill="1" applyBorder="1" applyAlignment="1">
      <alignment horizontal="right" vertical="top" wrapText="1"/>
    </xf>
    <xf numFmtId="2" fontId="72" fillId="0" borderId="18" xfId="96" applyNumberFormat="1" applyBorder="1" applyAlignment="1">
      <alignment horizontal="right"/>
    </xf>
    <xf numFmtId="2" fontId="76" fillId="29" borderId="18" xfId="96" applyNumberFormat="1" applyFont="1" applyFill="1" applyBorder="1" applyAlignment="1">
      <alignment horizontal="right" vertical="center"/>
    </xf>
    <xf numFmtId="171" fontId="76" fillId="29" borderId="18" xfId="96" applyNumberFormat="1" applyFont="1" applyFill="1" applyBorder="1" applyAlignment="1">
      <alignment horizontal="right" vertical="center"/>
    </xf>
    <xf numFmtId="40" fontId="76" fillId="29" borderId="18" xfId="96" applyNumberFormat="1" applyFont="1" applyFill="1" applyBorder="1" applyAlignment="1">
      <alignment horizontal="right" vertical="center"/>
    </xf>
    <xf numFmtId="169" fontId="76" fillId="29" borderId="18" xfId="96" applyNumberFormat="1" applyFont="1" applyFill="1" applyBorder="1" applyAlignment="1">
      <alignment horizontal="right" vertical="center"/>
    </xf>
    <xf numFmtId="0" fontId="76" fillId="29" borderId="18" xfId="96" applyNumberFormat="1" applyFont="1" applyFill="1" applyBorder="1" applyAlignment="1">
      <alignment horizontal="right" vertical="center"/>
    </xf>
    <xf numFmtId="173" fontId="76" fillId="29" borderId="18" xfId="96" applyNumberFormat="1" applyFont="1" applyFill="1" applyBorder="1" applyAlignment="1">
      <alignment horizontal="right" vertical="center"/>
    </xf>
    <xf numFmtId="0" fontId="76" fillId="29" borderId="20" xfId="96" applyFont="1" applyFill="1" applyBorder="1" applyAlignment="1">
      <alignment horizontal="right" vertical="center"/>
    </xf>
    <xf numFmtId="0" fontId="5" fillId="29" borderId="32" xfId="0" applyFont="1" applyFill="1" applyBorder="1"/>
    <xf numFmtId="0" fontId="5" fillId="29" borderId="16" xfId="0" applyFont="1" applyFill="1" applyBorder="1"/>
    <xf numFmtId="0" fontId="5" fillId="29" borderId="16" xfId="0" applyFont="1" applyFill="1" applyBorder="1" applyAlignment="1">
      <alignment horizontal="center"/>
    </xf>
    <xf numFmtId="40" fontId="5" fillId="29" borderId="16" xfId="0" applyNumberFormat="1" applyFont="1" applyFill="1" applyBorder="1" applyAlignment="1">
      <alignment horizontal="center"/>
    </xf>
    <xf numFmtId="0" fontId="5" fillId="29" borderId="16" xfId="0" applyFont="1" applyFill="1" applyBorder="1" applyAlignment="1">
      <alignment horizontal="right"/>
    </xf>
    <xf numFmtId="0" fontId="5" fillId="29" borderId="33" xfId="0" applyFont="1" applyFill="1" applyBorder="1"/>
    <xf numFmtId="0" fontId="6" fillId="0" borderId="17" xfId="0" applyFont="1" applyBorder="1"/>
    <xf numFmtId="0" fontId="2" fillId="0" borderId="0" xfId="0" applyFont="1" applyAlignment="1">
      <alignment wrapText="1"/>
    </xf>
    <xf numFmtId="0" fontId="26" fillId="0" borderId="0" xfId="95" applyFont="1" applyBorder="1" applyAlignment="1">
      <alignment horizontal="center" wrapText="1"/>
    </xf>
    <xf numFmtId="176" fontId="14" fillId="0" borderId="0" xfId="57" applyNumberFormat="1" applyFont="1" applyFill="1" applyBorder="1" applyAlignment="1">
      <alignment horizontal="right" wrapText="1"/>
    </xf>
    <xf numFmtId="176" fontId="15" fillId="0" borderId="0" xfId="57" applyNumberFormat="1" applyFont="1" applyBorder="1" applyAlignment="1">
      <alignment horizontal="left"/>
    </xf>
    <xf numFmtId="176" fontId="17" fillId="0" borderId="0" xfId="57" applyNumberFormat="1" applyFont="1" applyBorder="1"/>
    <xf numFmtId="176" fontId="0" fillId="0" borderId="0" xfId="57" applyNumberFormat="1" applyFont="1"/>
    <xf numFmtId="176" fontId="62" fillId="27" borderId="0" xfId="57" applyNumberFormat="1" applyFont="1" applyFill="1"/>
    <xf numFmtId="176" fontId="15" fillId="0" borderId="0" xfId="57" applyNumberFormat="1" applyFont="1" applyBorder="1" applyAlignment="1">
      <alignment horizontal="right"/>
    </xf>
    <xf numFmtId="176" fontId="16" fillId="0" borderId="0" xfId="57" applyNumberFormat="1" applyFont="1" applyBorder="1" applyAlignment="1">
      <alignment horizontal="right"/>
    </xf>
    <xf numFmtId="176" fontId="15" fillId="0" borderId="0" xfId="57" applyNumberFormat="1" applyFont="1" applyFill="1" applyBorder="1" applyAlignment="1">
      <alignment horizontal="right"/>
    </xf>
    <xf numFmtId="176" fontId="15" fillId="24" borderId="0" xfId="57" applyNumberFormat="1" applyFont="1" applyFill="1" applyBorder="1" applyAlignment="1">
      <alignment horizontal="right" wrapText="1"/>
    </xf>
    <xf numFmtId="176" fontId="22" fillId="0" borderId="0" xfId="57" applyNumberFormat="1" applyFont="1" applyBorder="1" applyAlignment="1">
      <alignment horizontal="right"/>
    </xf>
    <xf numFmtId="176" fontId="0" fillId="0" borderId="0" xfId="57" applyNumberFormat="1" applyFont="1" applyAlignment="1">
      <alignment horizontal="right"/>
    </xf>
    <xf numFmtId="176" fontId="62" fillId="27" borderId="0" xfId="57" applyNumberFormat="1" applyFont="1" applyFill="1" applyAlignment="1">
      <alignment horizontal="right"/>
    </xf>
    <xf numFmtId="0" fontId="74" fillId="0" borderId="19" xfId="96" applyFont="1" applyBorder="1" applyAlignment="1">
      <alignment vertical="center"/>
    </xf>
    <xf numFmtId="2" fontId="74" fillId="0" borderId="18" xfId="96" applyNumberFormat="1" applyFont="1" applyBorder="1" applyAlignment="1">
      <alignment horizontal="right" vertical="center"/>
    </xf>
    <xf numFmtId="171" fontId="74" fillId="0" borderId="18" xfId="96" applyNumberFormat="1" applyFont="1" applyBorder="1" applyAlignment="1">
      <alignment horizontal="right" vertical="center"/>
    </xf>
    <xf numFmtId="40" fontId="74" fillId="0" borderId="18" xfId="96" applyNumberFormat="1" applyFont="1" applyBorder="1" applyAlignment="1">
      <alignment horizontal="right" vertical="center"/>
    </xf>
    <xf numFmtId="169" fontId="74" fillId="0" borderId="18" xfId="96" applyNumberFormat="1" applyFont="1" applyFill="1" applyBorder="1" applyAlignment="1">
      <alignment horizontal="right" vertical="center" wrapText="1"/>
    </xf>
    <xf numFmtId="0" fontId="74" fillId="0" borderId="18" xfId="96" applyNumberFormat="1" applyFont="1" applyBorder="1" applyAlignment="1">
      <alignment horizontal="right" vertical="center"/>
    </xf>
    <xf numFmtId="174" fontId="74" fillId="0" borderId="18" xfId="96" applyNumberFormat="1" applyFont="1" applyFill="1" applyBorder="1" applyAlignment="1">
      <alignment horizontal="right" vertical="center" wrapText="1"/>
    </xf>
    <xf numFmtId="2" fontId="74" fillId="0" borderId="18" xfId="57" applyNumberFormat="1" applyFont="1" applyBorder="1" applyAlignment="1">
      <alignment horizontal="right" vertical="center"/>
    </xf>
    <xf numFmtId="0" fontId="74" fillId="0" borderId="20" xfId="96" applyFont="1" applyBorder="1" applyAlignment="1">
      <alignment horizontal="right" vertical="center"/>
    </xf>
    <xf numFmtId="0" fontId="74" fillId="30" borderId="19" xfId="96" applyFont="1" applyFill="1" applyBorder="1" applyAlignment="1">
      <alignment vertical="center"/>
    </xf>
    <xf numFmtId="43" fontId="74" fillId="0" borderId="18" xfId="57" applyFont="1" applyFill="1" applyBorder="1" applyAlignment="1">
      <alignment horizontal="center" vertical="center" wrapText="1"/>
    </xf>
    <xf numFmtId="0" fontId="74" fillId="0" borderId="20" xfId="96" applyFont="1" applyFill="1" applyBorder="1" applyAlignment="1">
      <alignment horizontal="right" vertical="center"/>
    </xf>
    <xf numFmtId="0" fontId="74" fillId="0" borderId="19" xfId="96" applyFont="1" applyFill="1" applyBorder="1" applyAlignment="1">
      <alignment vertical="center"/>
    </xf>
    <xf numFmtId="43" fontId="74" fillId="0" borderId="18" xfId="57" applyFont="1" applyBorder="1" applyAlignment="1">
      <alignment horizontal="right" vertical="center"/>
    </xf>
    <xf numFmtId="174" fontId="74" fillId="0" borderId="18" xfId="96" applyNumberFormat="1" applyFont="1" applyBorder="1" applyAlignment="1">
      <alignment horizontal="right" vertical="center"/>
    </xf>
    <xf numFmtId="2" fontId="74" fillId="0" borderId="18" xfId="57" applyNumberFormat="1" applyFont="1" applyFill="1" applyBorder="1" applyAlignment="1">
      <alignment horizontal="right" vertical="center" wrapText="1"/>
    </xf>
    <xf numFmtId="169" fontId="74" fillId="0" borderId="18" xfId="96" applyNumberFormat="1" applyFont="1" applyBorder="1" applyAlignment="1">
      <alignment horizontal="right" vertical="center"/>
    </xf>
    <xf numFmtId="166" fontId="74" fillId="0" borderId="18" xfId="96" applyNumberFormat="1" applyFont="1" applyBorder="1" applyAlignment="1">
      <alignment horizontal="right" vertical="center"/>
    </xf>
    <xf numFmtId="165" fontId="74" fillId="0" borderId="18" xfId="96" applyNumberFormat="1" applyFont="1" applyBorder="1" applyAlignment="1">
      <alignment horizontal="right" vertical="center"/>
    </xf>
    <xf numFmtId="43" fontId="74" fillId="0" borderId="18" xfId="96" applyNumberFormat="1" applyFont="1" applyBorder="1" applyAlignment="1">
      <alignment horizontal="right" vertical="center"/>
    </xf>
    <xf numFmtId="2" fontId="77" fillId="29" borderId="18" xfId="96" applyNumberFormat="1" applyFont="1" applyFill="1" applyBorder="1" applyAlignment="1">
      <alignment horizontal="right" vertical="center"/>
    </xf>
    <xf numFmtId="171" fontId="77" fillId="29" borderId="18" xfId="96" applyNumberFormat="1" applyFont="1" applyFill="1" applyBorder="1" applyAlignment="1">
      <alignment horizontal="right" vertical="center"/>
    </xf>
    <xf numFmtId="40" fontId="77" fillId="29" borderId="18" xfId="96" applyNumberFormat="1" applyFont="1" applyFill="1" applyBorder="1" applyAlignment="1">
      <alignment horizontal="right" vertical="center"/>
    </xf>
    <xf numFmtId="169" fontId="77" fillId="29" borderId="18" xfId="96" applyNumberFormat="1" applyFont="1" applyFill="1" applyBorder="1" applyAlignment="1">
      <alignment horizontal="right" vertical="center"/>
    </xf>
    <xf numFmtId="0" fontId="77" fillId="29" borderId="18" xfId="96" applyNumberFormat="1" applyFont="1" applyFill="1" applyBorder="1" applyAlignment="1">
      <alignment horizontal="right" vertical="center"/>
    </xf>
    <xf numFmtId="173" fontId="77" fillId="29" borderId="18" xfId="96" applyNumberFormat="1" applyFont="1" applyFill="1" applyBorder="1" applyAlignment="1">
      <alignment horizontal="right" vertical="center"/>
    </xf>
    <xf numFmtId="0" fontId="77" fillId="29" borderId="20" xfId="96" applyFont="1" applyFill="1" applyBorder="1" applyAlignment="1">
      <alignment horizontal="right" vertical="center"/>
    </xf>
    <xf numFmtId="168" fontId="74" fillId="0" borderId="18" xfId="96" applyNumberFormat="1" applyFont="1" applyFill="1" applyBorder="1" applyAlignment="1">
      <alignment horizontal="right" vertical="center" wrapText="1"/>
    </xf>
    <xf numFmtId="2" fontId="74" fillId="0" borderId="18" xfId="96" applyNumberFormat="1" applyFont="1" applyFill="1" applyBorder="1" applyAlignment="1">
      <alignment horizontal="right" vertical="center" wrapText="1"/>
    </xf>
    <xf numFmtId="43" fontId="74" fillId="0" borderId="18" xfId="96" applyNumberFormat="1" applyFont="1" applyFill="1" applyBorder="1" applyAlignment="1">
      <alignment horizontal="right" vertical="center"/>
    </xf>
    <xf numFmtId="43" fontId="77" fillId="29" borderId="18" xfId="57" applyFont="1" applyFill="1" applyBorder="1" applyAlignment="1">
      <alignment horizontal="right" vertical="center"/>
    </xf>
    <xf numFmtId="173" fontId="74" fillId="0" borderId="18" xfId="96" applyNumberFormat="1" applyFont="1" applyBorder="1" applyAlignment="1">
      <alignment horizontal="right" vertical="center"/>
    </xf>
    <xf numFmtId="0" fontId="78" fillId="29" borderId="19" xfId="96" applyFont="1" applyFill="1" applyBorder="1" applyAlignment="1">
      <alignment vertical="center"/>
    </xf>
    <xf numFmtId="15" fontId="72" fillId="25" borderId="0" xfId="96" applyNumberFormat="1" applyFill="1" applyBorder="1" applyAlignment="1">
      <alignment horizontal="left" wrapText="1"/>
    </xf>
    <xf numFmtId="43" fontId="72" fillId="25" borderId="0" xfId="96" applyNumberFormat="1" applyFill="1" applyBorder="1" applyAlignment="1">
      <alignment horizontal="right" vertical="center"/>
    </xf>
    <xf numFmtId="2" fontId="79" fillId="0" borderId="18" xfId="96" applyNumberFormat="1" applyFont="1" applyBorder="1" applyAlignment="1">
      <alignment horizontal="right" vertical="center"/>
    </xf>
    <xf numFmtId="0" fontId="74" fillId="0" borderId="35" xfId="96" applyFont="1" applyBorder="1" applyAlignment="1">
      <alignment vertical="center"/>
    </xf>
    <xf numFmtId="169" fontId="74" fillId="0" borderId="34" xfId="96" applyNumberFormat="1" applyFont="1" applyBorder="1" applyAlignment="1">
      <alignment horizontal="right" vertical="center"/>
    </xf>
    <xf numFmtId="43" fontId="74" fillId="0" borderId="34" xfId="57" applyFont="1" applyBorder="1" applyAlignment="1">
      <alignment horizontal="right" vertical="center"/>
    </xf>
    <xf numFmtId="2" fontId="74" fillId="0" borderId="34" xfId="96" applyNumberFormat="1" applyFont="1" applyFill="1" applyBorder="1" applyAlignment="1">
      <alignment horizontal="right" vertical="center" wrapText="1"/>
    </xf>
    <xf numFmtId="0" fontId="74" fillId="0" borderId="36" xfId="96" applyFont="1" applyFill="1" applyBorder="1" applyAlignment="1">
      <alignment horizontal="right" vertical="center"/>
    </xf>
    <xf numFmtId="166" fontId="74" fillId="0" borderId="18" xfId="57" applyNumberFormat="1" applyFont="1" applyFill="1" applyBorder="1" applyAlignment="1">
      <alignment horizontal="center" vertical="center" wrapText="1"/>
    </xf>
    <xf numFmtId="166" fontId="74" fillId="0" borderId="18" xfId="57" applyNumberFormat="1" applyFont="1" applyFill="1" applyBorder="1" applyAlignment="1">
      <alignment horizontal="left" vertical="center" wrapText="1"/>
    </xf>
    <xf numFmtId="166" fontId="74" fillId="0" borderId="18" xfId="57" applyNumberFormat="1" applyFont="1" applyBorder="1" applyAlignment="1">
      <alignment horizontal="right" vertical="center"/>
    </xf>
    <xf numFmtId="0" fontId="74" fillId="0" borderId="0" xfId="96" applyFont="1" applyBorder="1" applyAlignment="1">
      <alignment horizontal="right"/>
    </xf>
    <xf numFmtId="172" fontId="74" fillId="0" borderId="0" xfId="96" applyNumberFormat="1" applyFont="1" applyBorder="1" applyAlignment="1">
      <alignment horizontal="center"/>
    </xf>
    <xf numFmtId="171" fontId="74" fillId="0" borderId="0" xfId="96" applyNumberFormat="1" applyFont="1" applyBorder="1" applyAlignment="1">
      <alignment horizontal="center"/>
    </xf>
    <xf numFmtId="175" fontId="74" fillId="0" borderId="18" xfId="96" applyNumberFormat="1" applyFont="1" applyBorder="1" applyAlignment="1">
      <alignment horizontal="right" vertical="center"/>
    </xf>
    <xf numFmtId="175" fontId="77" fillId="29" borderId="18" xfId="96" applyNumberFormat="1" applyFont="1" applyFill="1" applyBorder="1" applyAlignment="1">
      <alignment horizontal="right" vertical="center"/>
    </xf>
    <xf numFmtId="43" fontId="6" fillId="0" borderId="0" xfId="0" applyNumberFormat="1" applyFont="1"/>
    <xf numFmtId="177" fontId="74" fillId="0" borderId="18" xfId="57" applyNumberFormat="1" applyFont="1" applyBorder="1" applyAlignment="1">
      <alignment horizontal="right" vertical="center"/>
    </xf>
    <xf numFmtId="43" fontId="71" fillId="0" borderId="0" xfId="71" applyNumberFormat="1" applyFill="1" applyBorder="1" applyAlignment="1">
      <alignment horizontal="center"/>
    </xf>
    <xf numFmtId="178" fontId="6" fillId="0" borderId="0" xfId="0" applyNumberFormat="1" applyFont="1"/>
    <xf numFmtId="2" fontId="79" fillId="29" borderId="18" xfId="96" applyNumberFormat="1" applyFont="1" applyFill="1" applyBorder="1" applyAlignment="1">
      <alignment horizontal="right" vertical="center"/>
    </xf>
    <xf numFmtId="43" fontId="80" fillId="0" borderId="18" xfId="57" applyFont="1" applyBorder="1" applyAlignment="1">
      <alignment horizontal="right" vertical="center"/>
    </xf>
    <xf numFmtId="43" fontId="81" fillId="27" borderId="21" xfId="57" applyFont="1" applyFill="1" applyBorder="1" applyAlignment="1">
      <alignment horizontal="left" vertical="top"/>
    </xf>
    <xf numFmtId="10" fontId="74" fillId="25" borderId="18" xfId="91" applyNumberFormat="1" applyFont="1" applyFill="1" applyBorder="1" applyAlignment="1">
      <alignment horizontal="right" vertical="center"/>
    </xf>
    <xf numFmtId="10" fontId="74" fillId="25" borderId="20" xfId="91" applyNumberFormat="1" applyFont="1" applyFill="1" applyBorder="1" applyAlignment="1">
      <alignment horizontal="right" vertical="center"/>
    </xf>
    <xf numFmtId="2" fontId="83" fillId="29" borderId="18" xfId="96" applyNumberFormat="1" applyFont="1" applyFill="1" applyBorder="1" applyAlignment="1">
      <alignment horizontal="right" vertical="center"/>
    </xf>
    <xf numFmtId="166" fontId="82" fillId="27" borderId="21" xfId="96" applyNumberFormat="1" applyFont="1" applyFill="1" applyBorder="1"/>
    <xf numFmtId="43" fontId="3" fillId="0" borderId="0" xfId="0" applyNumberFormat="1" applyFont="1" applyBorder="1"/>
    <xf numFmtId="171" fontId="80" fillId="0" borderId="18" xfId="96" applyNumberFormat="1" applyFont="1" applyBorder="1" applyAlignment="1">
      <alignment horizontal="right" vertical="center"/>
    </xf>
    <xf numFmtId="40" fontId="80" fillId="0" borderId="18" xfId="96" applyNumberFormat="1" applyFont="1" applyBorder="1" applyAlignment="1">
      <alignment horizontal="right" vertical="center"/>
    </xf>
    <xf numFmtId="15" fontId="72" fillId="25" borderId="19" xfId="96" applyNumberFormat="1" applyFill="1" applyBorder="1" applyAlignment="1">
      <alignment horizontal="left" vertical="top" wrapText="1"/>
    </xf>
    <xf numFmtId="2" fontId="79" fillId="0" borderId="24" xfId="96" applyNumberFormat="1" applyFont="1" applyBorder="1" applyAlignment="1">
      <alignment horizontal="right" vertical="center"/>
    </xf>
    <xf numFmtId="2" fontId="79" fillId="0" borderId="18" xfId="96" applyNumberFormat="1" applyFont="1" applyFill="1" applyBorder="1" applyAlignment="1">
      <alignment horizontal="right" vertical="center"/>
    </xf>
    <xf numFmtId="2" fontId="79" fillId="0" borderId="34" xfId="96" applyNumberFormat="1" applyFont="1" applyBorder="1" applyAlignment="1">
      <alignment horizontal="right" vertical="center"/>
    </xf>
    <xf numFmtId="43" fontId="80" fillId="0" borderId="34" xfId="57" applyFont="1" applyBorder="1" applyAlignment="1">
      <alignment horizontal="right" vertical="center"/>
    </xf>
    <xf numFmtId="175" fontId="74" fillId="0" borderId="34" xfId="96" applyNumberFormat="1" applyFont="1" applyBorder="1" applyAlignment="1">
      <alignment horizontal="right" vertical="center"/>
    </xf>
    <xf numFmtId="171" fontId="80" fillId="29" borderId="18" xfId="96" applyNumberFormat="1" applyFont="1" applyFill="1" applyBorder="1" applyAlignment="1">
      <alignment horizontal="right" vertical="center"/>
    </xf>
    <xf numFmtId="40" fontId="80" fillId="29" borderId="18" xfId="96" applyNumberFormat="1" applyFont="1" applyFill="1" applyBorder="1" applyAlignment="1">
      <alignment horizontal="right" vertical="center"/>
    </xf>
    <xf numFmtId="43" fontId="86" fillId="0" borderId="18" xfId="57" applyFont="1" applyBorder="1" applyAlignment="1">
      <alignment horizontal="right" vertical="center"/>
    </xf>
    <xf numFmtId="0" fontId="33" fillId="25" borderId="0" xfId="85" applyFont="1" applyFill="1" applyBorder="1" applyAlignment="1">
      <alignment horizontal="center" wrapText="1"/>
    </xf>
    <xf numFmtId="0" fontId="87" fillId="25" borderId="0" xfId="85" applyFont="1" applyFill="1" applyBorder="1" applyAlignment="1">
      <alignment horizontal="center" wrapText="1"/>
    </xf>
    <xf numFmtId="15" fontId="88" fillId="25" borderId="0" xfId="85" applyNumberFormat="1" applyFont="1" applyFill="1" applyBorder="1"/>
    <xf numFmtId="164" fontId="89" fillId="25" borderId="0" xfId="59" applyFont="1" applyFill="1" applyBorder="1" applyAlignment="1">
      <alignment horizontal="center"/>
    </xf>
    <xf numFmtId="4" fontId="89" fillId="0" borderId="0" xfId="85" applyNumberFormat="1" applyFont="1" applyBorder="1"/>
    <xf numFmtId="15" fontId="90" fillId="25" borderId="0" xfId="85" applyNumberFormat="1" applyFont="1" applyFill="1" applyBorder="1"/>
    <xf numFmtId="167" fontId="91" fillId="25" borderId="0" xfId="59" applyNumberFormat="1" applyFont="1" applyFill="1" applyBorder="1" applyAlignment="1">
      <alignment horizontal="right"/>
    </xf>
    <xf numFmtId="15" fontId="90" fillId="25" borderId="0" xfId="85" applyNumberFormat="1" applyFont="1" applyFill="1" applyBorder="1" applyAlignment="1">
      <alignment horizontal="centerContinuous" wrapText="1"/>
    </xf>
    <xf numFmtId="10" fontId="91" fillId="25" borderId="0" xfId="91" applyNumberFormat="1" applyFont="1" applyFill="1" applyBorder="1" applyAlignment="1">
      <alignment horizontal="center"/>
    </xf>
    <xf numFmtId="43" fontId="0" fillId="0" borderId="0" xfId="0" applyNumberFormat="1"/>
    <xf numFmtId="176" fontId="74" fillId="0" borderId="18" xfId="57" applyNumberFormat="1" applyFont="1" applyFill="1" applyBorder="1" applyAlignment="1">
      <alignment horizontal="left" vertical="center" wrapText="1"/>
    </xf>
    <xf numFmtId="171" fontId="86" fillId="0" borderId="18" xfId="96" applyNumberFormat="1" applyFont="1" applyBorder="1" applyAlignment="1">
      <alignment horizontal="right" vertical="center"/>
    </xf>
    <xf numFmtId="40" fontId="86" fillId="0" borderId="18" xfId="96" applyNumberFormat="1" applyFont="1" applyBorder="1" applyAlignment="1">
      <alignment horizontal="right" vertical="center"/>
    </xf>
    <xf numFmtId="171" fontId="86" fillId="29" borderId="18" xfId="96" applyNumberFormat="1" applyFont="1" applyFill="1" applyBorder="1" applyAlignment="1">
      <alignment horizontal="right" vertical="center"/>
    </xf>
    <xf numFmtId="40" fontId="86" fillId="29" borderId="18" xfId="96" applyNumberFormat="1" applyFont="1" applyFill="1" applyBorder="1" applyAlignment="1">
      <alignment horizontal="right" vertical="center"/>
    </xf>
    <xf numFmtId="40" fontId="80" fillId="0" borderId="0" xfId="96" applyNumberFormat="1" applyFont="1" applyBorder="1" applyAlignment="1">
      <alignment horizontal="center"/>
    </xf>
    <xf numFmtId="0" fontId="83" fillId="0" borderId="18" xfId="96" applyFont="1" applyFill="1" applyBorder="1" applyAlignment="1">
      <alignment horizontal="center" wrapText="1"/>
    </xf>
    <xf numFmtId="0" fontId="73" fillId="28" borderId="19" xfId="96" applyFont="1" applyFill="1" applyBorder="1" applyAlignment="1">
      <alignment horizontal="center"/>
    </xf>
    <xf numFmtId="0" fontId="73" fillId="28" borderId="18" xfId="96" applyFont="1" applyFill="1" applyBorder="1" applyAlignment="1">
      <alignment horizontal="center"/>
    </xf>
    <xf numFmtId="0" fontId="73" fillId="28" borderId="20" xfId="96" applyFont="1" applyFill="1" applyBorder="1" applyAlignment="1">
      <alignment horizontal="center"/>
    </xf>
    <xf numFmtId="15" fontId="72" fillId="25" borderId="19" xfId="96" applyNumberFormat="1" applyFill="1" applyBorder="1" applyAlignment="1">
      <alignment horizontal="left" wrapText="1"/>
    </xf>
    <xf numFmtId="0" fontId="72" fillId="25" borderId="34" xfId="96" applyFill="1" applyBorder="1" applyAlignment="1">
      <alignment horizontal="center" wrapText="1"/>
    </xf>
    <xf numFmtId="0" fontId="72" fillId="25" borderId="36" xfId="96" applyFill="1" applyBorder="1" applyAlignment="1">
      <alignment horizontal="right" wrapText="1"/>
    </xf>
    <xf numFmtId="4" fontId="92" fillId="25" borderId="40" xfId="96" applyNumberFormat="1" applyFont="1" applyFill="1" applyBorder="1" applyAlignment="1">
      <alignment horizontal="right"/>
    </xf>
    <xf numFmtId="0" fontId="73" fillId="28" borderId="41" xfId="96" applyFont="1" applyFill="1" applyBorder="1" applyAlignment="1">
      <alignment horizontal="center"/>
    </xf>
    <xf numFmtId="0" fontId="73" fillId="28" borderId="24" xfId="96" applyFont="1" applyFill="1" applyBorder="1" applyAlignment="1">
      <alignment horizontal="center"/>
    </xf>
    <xf numFmtId="0" fontId="73" fillId="28" borderId="42" xfId="96" applyFont="1" applyFill="1" applyBorder="1" applyAlignment="1">
      <alignment horizontal="center"/>
    </xf>
    <xf numFmtId="0" fontId="73" fillId="28" borderId="43" xfId="96" applyFont="1" applyFill="1" applyBorder="1" applyAlignment="1">
      <alignment horizontal="center"/>
    </xf>
    <xf numFmtId="0" fontId="74" fillId="0" borderId="23" xfId="96" applyFont="1" applyBorder="1" applyAlignment="1">
      <alignment horizontal="right"/>
    </xf>
    <xf numFmtId="40" fontId="86" fillId="0" borderId="25" xfId="96" applyNumberFormat="1" applyFont="1" applyBorder="1" applyAlignment="1">
      <alignment horizontal="center"/>
    </xf>
    <xf numFmtId="0" fontId="74" fillId="0" borderId="24" xfId="96" applyFont="1" applyBorder="1" applyAlignment="1">
      <alignment horizontal="right"/>
    </xf>
    <xf numFmtId="40" fontId="80" fillId="0" borderId="25" xfId="96" applyNumberFormat="1" applyFont="1" applyBorder="1" applyAlignment="1">
      <alignment horizontal="center"/>
    </xf>
    <xf numFmtId="43" fontId="6" fillId="0" borderId="1" xfId="57" applyFont="1" applyBorder="1"/>
    <xf numFmtId="2" fontId="86" fillId="0" borderId="18" xfId="96" applyNumberFormat="1" applyFont="1" applyBorder="1" applyAlignment="1">
      <alignment horizontal="right" vertical="center"/>
    </xf>
    <xf numFmtId="2" fontId="86" fillId="0" borderId="24" xfId="96" applyNumberFormat="1" applyFont="1" applyBorder="1" applyAlignment="1">
      <alignment horizontal="right" vertical="center"/>
    </xf>
    <xf numFmtId="0" fontId="84" fillId="31" borderId="37" xfId="0" applyFont="1" applyFill="1" applyBorder="1" applyAlignment="1">
      <alignment horizontal="center"/>
    </xf>
    <xf numFmtId="0" fontId="84" fillId="31" borderId="38" xfId="0" applyFont="1" applyFill="1" applyBorder="1" applyAlignment="1">
      <alignment horizontal="center"/>
    </xf>
    <xf numFmtId="0" fontId="84" fillId="31" borderId="39" xfId="0" applyFont="1" applyFill="1" applyBorder="1" applyAlignment="1">
      <alignment horizontal="center"/>
    </xf>
    <xf numFmtId="0" fontId="85" fillId="29" borderId="37" xfId="0" applyFont="1" applyFill="1" applyBorder="1" applyAlignment="1">
      <alignment horizontal="center"/>
    </xf>
    <xf numFmtId="0" fontId="85" fillId="29" borderId="38" xfId="0" applyFont="1" applyFill="1" applyBorder="1" applyAlignment="1">
      <alignment horizontal="center"/>
    </xf>
    <xf numFmtId="0" fontId="85" fillId="29" borderId="39" xfId="0" applyFont="1" applyFill="1" applyBorder="1" applyAlignment="1">
      <alignment horizontal="center"/>
    </xf>
    <xf numFmtId="0" fontId="87" fillId="25" borderId="0" xfId="85" applyFont="1" applyFill="1" applyBorder="1" applyAlignment="1">
      <alignment horizontal="center"/>
    </xf>
  </cellXfs>
  <cellStyles count="101">
    <cellStyle name="# million" xfId="1"/>
    <cellStyle name="#.## million" xfId="2"/>
    <cellStyle name="20% - Accent1 2" xfId="3"/>
    <cellStyle name="20% - Accent1 3" xfId="4"/>
    <cellStyle name="20% - Accent2 2" xfId="5"/>
    <cellStyle name="20% - Accent2 3" xfId="6"/>
    <cellStyle name="20% - Accent3 2" xfId="7"/>
    <cellStyle name="20% - Accent3 3" xfId="8"/>
    <cellStyle name="20% - Accent4 2" xfId="9"/>
    <cellStyle name="20% - Accent4 3" xfId="10"/>
    <cellStyle name="20% - Accent5 2" xfId="11"/>
    <cellStyle name="20% - Accent5 3" xfId="12"/>
    <cellStyle name="20% - Accent6 2" xfId="13"/>
    <cellStyle name="20% - Accent6 3" xfId="14"/>
    <cellStyle name="40% - Accent1 2" xfId="15"/>
    <cellStyle name="40% - Accent1 3" xfId="16"/>
    <cellStyle name="40% - Accent2 2" xfId="17"/>
    <cellStyle name="40% - Accent2 3" xfId="18"/>
    <cellStyle name="40% - Accent3 2" xfId="19"/>
    <cellStyle name="40% - Accent3 3" xfId="20"/>
    <cellStyle name="40% - Accent4 2" xfId="21"/>
    <cellStyle name="40% - Accent4 3" xfId="22"/>
    <cellStyle name="40% - Accent5 2" xfId="23"/>
    <cellStyle name="40% - Accent5 3" xfId="24"/>
    <cellStyle name="40% - Accent6 2" xfId="25"/>
    <cellStyle name="40% - Accent6 3" xfId="26"/>
    <cellStyle name="60% - Accent1 2" xfId="27"/>
    <cellStyle name="60% - Accent1 3" xfId="28"/>
    <cellStyle name="60% - Accent2 2" xfId="29"/>
    <cellStyle name="60% - Accent2 3" xfId="30"/>
    <cellStyle name="60% - Accent3 2" xfId="31"/>
    <cellStyle name="60% - Accent3 3" xfId="32"/>
    <cellStyle name="60% - Accent4 2" xfId="33"/>
    <cellStyle name="60% - Accent4 3" xfId="34"/>
    <cellStyle name="60% - Accent5 2" xfId="35"/>
    <cellStyle name="60% - Accent5 3" xfId="36"/>
    <cellStyle name="60% - Accent6 2" xfId="37"/>
    <cellStyle name="60% - Accent6 3" xfId="38"/>
    <cellStyle name="Accent1 2" xfId="39"/>
    <cellStyle name="Accent1 3" xfId="40"/>
    <cellStyle name="Accent2 2" xfId="41"/>
    <cellStyle name="Accent2 3" xfId="42"/>
    <cellStyle name="Accent3 2" xfId="43"/>
    <cellStyle name="Accent3 3" xfId="44"/>
    <cellStyle name="Accent4 2" xfId="45"/>
    <cellStyle name="Accent4 3" xfId="46"/>
    <cellStyle name="Accent5 2" xfId="47"/>
    <cellStyle name="Accent5 3" xfId="48"/>
    <cellStyle name="Accent6 2" xfId="49"/>
    <cellStyle name="Accent6 3" xfId="50"/>
    <cellStyle name="Bad 2" xfId="51"/>
    <cellStyle name="Bad 3" xfId="52"/>
    <cellStyle name="Calculation 2" xfId="53"/>
    <cellStyle name="Calculation 3" xfId="54"/>
    <cellStyle name="Check Cell 2" xfId="55"/>
    <cellStyle name="Check Cell 3" xfId="56"/>
    <cellStyle name="Comma" xfId="57" builtinId="3"/>
    <cellStyle name="Comma 2" xfId="58"/>
    <cellStyle name="Comma_Trial TRADSESS " xfId="59"/>
    <cellStyle name="Explanatory Text 2" xfId="60"/>
    <cellStyle name="Explanatory Text 3" xfId="61"/>
    <cellStyle name="Good" xfId="62" builtinId="26"/>
    <cellStyle name="Good 2" xfId="63"/>
    <cellStyle name="Good 3" xfId="64"/>
    <cellStyle name="Heading 1 2" xfId="65"/>
    <cellStyle name="Heading 1 3" xfId="66"/>
    <cellStyle name="Heading 2 2" xfId="67"/>
    <cellStyle name="Heading 2 3" xfId="68"/>
    <cellStyle name="Heading 3 2" xfId="69"/>
    <cellStyle name="Heading 3 3" xfId="70"/>
    <cellStyle name="Heading 4" xfId="71" builtinId="19"/>
    <cellStyle name="Heading 4 2" xfId="72"/>
    <cellStyle name="Heading 4 3" xfId="73"/>
    <cellStyle name="Input 2" xfId="74"/>
    <cellStyle name="Input 3" xfId="75"/>
    <cellStyle name="Left heading" xfId="76"/>
    <cellStyle name="Linked Cell 2" xfId="77"/>
    <cellStyle name="Linked Cell 3" xfId="78"/>
    <cellStyle name="million" xfId="79"/>
    <cellStyle name="Neutral 2" xfId="80"/>
    <cellStyle name="Neutral 3" xfId="81"/>
    <cellStyle name="Normal" xfId="0" builtinId="0"/>
    <cellStyle name="Normal 2" xfId="82"/>
    <cellStyle name="Normal font" xfId="83"/>
    <cellStyle name="Normal_Trial TRADSESS " xfId="84"/>
    <cellStyle name="Normal_Trial TRADSESS  2" xfId="85"/>
    <cellStyle name="Normal_Trial TRADSESS 2" xfId="86"/>
    <cellStyle name="Note 2" xfId="87"/>
    <cellStyle name="Note 3" xfId="88"/>
    <cellStyle name="Output 2" xfId="89"/>
    <cellStyle name="Output 3" xfId="90"/>
    <cellStyle name="Percent" xfId="91" builtinId="5"/>
    <cellStyle name="Right heading" xfId="92"/>
    <cellStyle name="Title 2" xfId="93"/>
    <cellStyle name="Title 3" xfId="94"/>
    <cellStyle name="Top heading" xfId="95"/>
    <cellStyle name="Total" xfId="96" builtinId="25"/>
    <cellStyle name="Total 2" xfId="97"/>
    <cellStyle name="Total 3" xfId="98"/>
    <cellStyle name="Warning Text 2" xfId="99"/>
    <cellStyle name="Warning Text 3" xfId="100"/>
  </cellStyles>
  <dxfs count="0"/>
  <tableStyles count="0" defaultTableStyle="TableStyleMedium9" defaultPivotStyle="PivotStyleLight16"/>
  <colors>
    <mruColors>
      <color rgb="FF08A845"/>
      <color rgb="FF36F00A"/>
      <color rgb="FF9FFA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551660</xdr:colOff>
      <xdr:row>68</xdr:row>
      <xdr:rowOff>266703</xdr:rowOff>
    </xdr:from>
    <xdr:to>
      <xdr:col>1</xdr:col>
      <xdr:colOff>561978</xdr:colOff>
      <xdr:row>70</xdr:row>
      <xdr:rowOff>181770</xdr:rowOff>
    </xdr:to>
    <xdr:cxnSp macro="">
      <xdr:nvCxnSpPr>
        <xdr:cNvPr id="3" name="Straight Arrow Connector 2"/>
        <xdr:cNvCxnSpPr/>
      </xdr:nvCxnSpPr>
      <xdr:spPr>
        <a:xfrm rot="5400000" flipH="1" flipV="1">
          <a:off x="3032923" y="16683040"/>
          <a:ext cx="534192" cy="10318"/>
        </a:xfrm>
        <a:prstGeom prst="straightConnector1">
          <a:avLst/>
        </a:prstGeom>
        <a:ln>
          <a:solidFill>
            <a:srgbClr val="08A845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732633</xdr:colOff>
      <xdr:row>68</xdr:row>
      <xdr:rowOff>295276</xdr:rowOff>
    </xdr:from>
    <xdr:to>
      <xdr:col>2</xdr:col>
      <xdr:colOff>742950</xdr:colOff>
      <xdr:row>70</xdr:row>
      <xdr:rowOff>191296</xdr:rowOff>
    </xdr:to>
    <xdr:cxnSp macro="">
      <xdr:nvCxnSpPr>
        <xdr:cNvPr id="7" name="Straight Arrow Connector 6"/>
        <xdr:cNvCxnSpPr/>
      </xdr:nvCxnSpPr>
      <xdr:spPr>
        <a:xfrm rot="5400000" flipH="1" flipV="1">
          <a:off x="4375944" y="16702090"/>
          <a:ext cx="515145" cy="10317"/>
        </a:xfrm>
        <a:prstGeom prst="straightConnector1">
          <a:avLst/>
        </a:prstGeom>
        <a:ln>
          <a:solidFill>
            <a:srgbClr val="08A845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36"/>
  <sheetViews>
    <sheetView showGridLines="0" tabSelected="1" zoomScaleNormal="100" zoomScaleSheetLayoutView="90" workbookViewId="0">
      <pane ySplit="4" topLeftCell="A65" activePane="bottomLeft" state="frozen"/>
      <selection pane="bottomLeft" activeCell="H72" sqref="H72"/>
    </sheetView>
  </sheetViews>
  <sheetFormatPr defaultRowHeight="12.75"/>
  <cols>
    <col min="1" max="1" width="41.140625" customWidth="1"/>
    <col min="2" max="2" width="17.28515625" customWidth="1"/>
    <col min="3" max="3" width="19.5703125" customWidth="1"/>
    <col min="4" max="4" width="14.85546875" customWidth="1"/>
    <col min="5" max="5" width="14.140625" style="58" customWidth="1"/>
    <col min="6" max="6" width="15" style="55" customWidth="1"/>
    <col min="7" max="7" width="17.42578125" style="48" customWidth="1"/>
    <col min="8" max="8" width="14.42578125" customWidth="1"/>
    <col min="9" max="9" width="12.140625" style="10" customWidth="1"/>
    <col min="10" max="10" width="17" customWidth="1"/>
    <col min="11" max="11" width="18.140625" customWidth="1"/>
    <col min="12" max="12" width="19.7109375" customWidth="1"/>
    <col min="13" max="13" width="11.85546875" customWidth="1"/>
    <col min="14" max="14" width="6.7109375" customWidth="1"/>
    <col min="15" max="15" width="8.42578125" customWidth="1"/>
    <col min="16" max="16" width="6.7109375" customWidth="1"/>
    <col min="17" max="17" width="13" customWidth="1"/>
    <col min="19" max="19" width="16.85546875" customWidth="1"/>
    <col min="20" max="20" width="14.140625" customWidth="1"/>
    <col min="21" max="21" width="24" customWidth="1"/>
    <col min="22" max="23" width="14.140625" customWidth="1"/>
    <col min="24" max="24" width="11.28515625" customWidth="1"/>
  </cols>
  <sheetData>
    <row r="1" spans="1:26" ht="21" customHeight="1" thickTop="1" thickBot="1">
      <c r="A1" s="275"/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7"/>
      <c r="N1" s="1"/>
      <c r="O1" s="1"/>
      <c r="P1" s="1"/>
    </row>
    <row r="2" spans="1:26" ht="27" customHeight="1" thickTop="1" thickBot="1">
      <c r="A2" s="278" t="s">
        <v>142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80"/>
      <c r="N2" s="1"/>
      <c r="O2" s="1"/>
      <c r="P2" s="1"/>
      <c r="S2" s="101" t="s">
        <v>73</v>
      </c>
    </row>
    <row r="3" spans="1:26" ht="4.5" customHeight="1">
      <c r="A3" s="147"/>
      <c r="B3" s="148"/>
      <c r="C3" s="148"/>
      <c r="D3" s="148"/>
      <c r="E3" s="149"/>
      <c r="F3" s="150"/>
      <c r="G3" s="150"/>
      <c r="H3" s="148"/>
      <c r="I3" s="151"/>
      <c r="J3" s="148"/>
      <c r="K3" s="148"/>
      <c r="L3" s="148"/>
      <c r="M3" s="152"/>
      <c r="N3" s="15"/>
      <c r="O3" s="1"/>
      <c r="P3" s="1"/>
    </row>
    <row r="4" spans="1:26" ht="42" customHeight="1" thickBot="1">
      <c r="A4" s="98"/>
      <c r="B4" s="114" t="s">
        <v>55</v>
      </c>
      <c r="C4" s="114" t="s">
        <v>78</v>
      </c>
      <c r="D4" s="114" t="s">
        <v>56</v>
      </c>
      <c r="E4" s="114" t="s">
        <v>57</v>
      </c>
      <c r="F4" s="114" t="s">
        <v>58</v>
      </c>
      <c r="G4" s="114" t="s">
        <v>77</v>
      </c>
      <c r="H4" s="112" t="s">
        <v>35</v>
      </c>
      <c r="I4" s="112" t="s">
        <v>79</v>
      </c>
      <c r="J4" s="112" t="s">
        <v>72</v>
      </c>
      <c r="K4" s="112" t="s">
        <v>16</v>
      </c>
      <c r="L4" s="112" t="s">
        <v>59</v>
      </c>
      <c r="M4" s="113" t="s">
        <v>3</v>
      </c>
      <c r="N4" s="1"/>
      <c r="O4" s="1"/>
      <c r="P4" s="1"/>
      <c r="Q4" t="s">
        <v>43</v>
      </c>
      <c r="S4" s="154" t="s">
        <v>84</v>
      </c>
      <c r="T4" s="154" t="s">
        <v>74</v>
      </c>
      <c r="U4" s="154" t="s">
        <v>75</v>
      </c>
      <c r="V4" s="154" t="s">
        <v>80</v>
      </c>
      <c r="W4" s="154" t="s">
        <v>81</v>
      </c>
      <c r="X4" s="154" t="s">
        <v>76</v>
      </c>
      <c r="Y4" s="154" t="s">
        <v>82</v>
      </c>
      <c r="Z4" s="154" t="s">
        <v>83</v>
      </c>
    </row>
    <row r="5" spans="1:26" s="61" customFormat="1" ht="3.75" customHeight="1" thickTop="1" thickBot="1">
      <c r="A5" s="70"/>
      <c r="B5" s="256"/>
      <c r="C5" s="71"/>
      <c r="D5" s="71"/>
      <c r="E5" s="71"/>
      <c r="F5" s="71"/>
      <c r="G5" s="71"/>
      <c r="H5" s="71"/>
      <c r="I5" s="71"/>
      <c r="J5" s="71"/>
      <c r="K5" s="71"/>
      <c r="L5" s="71"/>
      <c r="M5" s="72"/>
      <c r="N5" s="60"/>
      <c r="O5" s="60"/>
      <c r="P5" s="60"/>
      <c r="T5" s="62"/>
    </row>
    <row r="6" spans="1:26" ht="21" customHeight="1" thickTop="1" thickBot="1">
      <c r="A6" s="200" t="s">
        <v>5</v>
      </c>
      <c r="B6" s="226"/>
      <c r="C6" s="140"/>
      <c r="D6" s="140"/>
      <c r="E6" s="140"/>
      <c r="F6" s="141"/>
      <c r="G6" s="142"/>
      <c r="H6" s="143"/>
      <c r="I6" s="144"/>
      <c r="J6" s="145"/>
      <c r="K6" s="140"/>
      <c r="L6" s="140"/>
      <c r="M6" s="146"/>
      <c r="N6" s="1"/>
      <c r="O6" s="1"/>
      <c r="P6" s="1"/>
      <c r="S6" s="156"/>
      <c r="T6" s="8"/>
      <c r="U6" s="5"/>
    </row>
    <row r="7" spans="1:26" ht="18" customHeight="1" thickTop="1" thickBot="1">
      <c r="A7" s="168" t="s">
        <v>86</v>
      </c>
      <c r="B7" s="274">
        <v>0.8</v>
      </c>
      <c r="C7" s="232">
        <v>1.01</v>
      </c>
      <c r="D7" s="232">
        <v>1.1499999999999999</v>
      </c>
      <c r="E7" s="232">
        <v>0.77</v>
      </c>
      <c r="F7" s="222">
        <f>B7-C7</f>
        <v>-0.20999999999999996</v>
      </c>
      <c r="G7" s="222">
        <f>F7/C7*100</f>
        <v>-20.792079207920789</v>
      </c>
      <c r="H7" s="172">
        <v>0.28820000000000001</v>
      </c>
      <c r="I7" s="215">
        <f>+B7/H7</f>
        <v>2.775850104094379</v>
      </c>
      <c r="J7" s="174">
        <v>8.1000000000000003E-2</v>
      </c>
      <c r="K7" s="175">
        <v>548.26154899999995</v>
      </c>
      <c r="L7" s="169">
        <f t="shared" ref="L7:L18" si="0">K7*B7</f>
        <v>438.60923919999999</v>
      </c>
      <c r="M7" s="176" t="s">
        <v>25</v>
      </c>
      <c r="O7" s="1"/>
      <c r="P7" s="1"/>
      <c r="Q7" s="4">
        <f t="shared" ref="Q7:Q18" si="1">L7/L$63</f>
        <v>7.1808391504283985E-3</v>
      </c>
      <c r="R7" s="16"/>
      <c r="S7" s="156"/>
      <c r="T7" s="161">
        <f>3.145*4</f>
        <v>12.58</v>
      </c>
      <c r="U7" s="155" t="s">
        <v>85</v>
      </c>
      <c r="V7" s="21"/>
    </row>
    <row r="8" spans="1:26" ht="18" customHeight="1" thickTop="1" thickBot="1">
      <c r="A8" s="168" t="s">
        <v>87</v>
      </c>
      <c r="B8" s="203">
        <v>7.12</v>
      </c>
      <c r="C8" s="203">
        <v>7.6</v>
      </c>
      <c r="D8" s="203">
        <v>9.2100000000000009</v>
      </c>
      <c r="E8" s="203">
        <v>7</v>
      </c>
      <c r="F8" s="222">
        <f t="shared" ref="F8:F18" si="2">B8-C8</f>
        <v>-0.47999999999999954</v>
      </c>
      <c r="G8" s="222">
        <f>F8/C8*100</f>
        <v>-6.3157894736842053</v>
      </c>
      <c r="H8" s="172">
        <v>1.3366</v>
      </c>
      <c r="I8" s="215">
        <f>+B8/H8</f>
        <v>5.3269489750112227</v>
      </c>
      <c r="J8" s="174">
        <v>0.79</v>
      </c>
      <c r="K8" s="175">
        <v>293.22837199999998</v>
      </c>
      <c r="L8" s="169">
        <f t="shared" si="0"/>
        <v>2087.7860086400001</v>
      </c>
      <c r="M8" s="176" t="s">
        <v>26</v>
      </c>
      <c r="O8" s="1"/>
      <c r="P8" s="1"/>
      <c r="Q8" s="4">
        <f t="shared" si="1"/>
        <v>3.4180893079004605E-2</v>
      </c>
      <c r="R8" s="17"/>
      <c r="S8" s="156"/>
      <c r="T8" s="161"/>
      <c r="U8" s="18"/>
      <c r="V8" s="19"/>
    </row>
    <row r="9" spans="1:26" ht="18" customHeight="1" thickTop="1" thickBot="1">
      <c r="A9" s="177" t="s">
        <v>88</v>
      </c>
      <c r="B9" s="203">
        <v>2.2000000000000002</v>
      </c>
      <c r="C9" s="203">
        <v>1.75</v>
      </c>
      <c r="D9" s="203">
        <v>2.2000000000000002</v>
      </c>
      <c r="E9" s="203">
        <v>1.56</v>
      </c>
      <c r="F9" s="239">
        <f t="shared" si="2"/>
        <v>0.45000000000000018</v>
      </c>
      <c r="G9" s="239">
        <f t="shared" ref="G9:G18" si="3">F9/C9*100</f>
        <v>25.714285714285722</v>
      </c>
      <c r="H9" s="172">
        <v>0.19</v>
      </c>
      <c r="I9" s="215">
        <f>+B9/H9</f>
        <v>11.578947368421053</v>
      </c>
      <c r="J9" s="209">
        <v>2.5000000000000001E-2</v>
      </c>
      <c r="K9" s="175">
        <v>132.1</v>
      </c>
      <c r="L9" s="169">
        <f t="shared" si="0"/>
        <v>290.62</v>
      </c>
      <c r="M9" s="179" t="s">
        <v>48</v>
      </c>
      <c r="O9" s="1"/>
      <c r="P9" s="1"/>
      <c r="Q9" s="4">
        <f t="shared" si="1"/>
        <v>4.7579833879101315E-3</v>
      </c>
      <c r="R9" s="20"/>
      <c r="S9" s="156"/>
      <c r="T9" s="161"/>
      <c r="U9" s="7"/>
      <c r="V9" s="9"/>
    </row>
    <row r="10" spans="1:26" ht="18" customHeight="1" thickTop="1" thickBot="1">
      <c r="A10" s="180" t="s">
        <v>89</v>
      </c>
      <c r="B10" s="203">
        <v>0.28000000000000003</v>
      </c>
      <c r="C10" s="203">
        <v>0.28000000000000003</v>
      </c>
      <c r="D10" s="203">
        <v>0.38</v>
      </c>
      <c r="E10" s="203">
        <v>0.22</v>
      </c>
      <c r="F10" s="239">
        <f t="shared" si="2"/>
        <v>0</v>
      </c>
      <c r="G10" s="239">
        <f t="shared" si="3"/>
        <v>0</v>
      </c>
      <c r="H10" s="172">
        <v>8.0500000000000002E-2</v>
      </c>
      <c r="I10" s="215">
        <f t="shared" ref="I10:I17" si="4">+B10/H10</f>
        <v>3.4782608695652177</v>
      </c>
      <c r="J10" s="209"/>
      <c r="K10" s="181">
        <v>22563.52</v>
      </c>
      <c r="L10" s="181">
        <f t="shared" si="0"/>
        <v>6317.7856000000011</v>
      </c>
      <c r="M10" s="179" t="s">
        <v>27</v>
      </c>
      <c r="O10" s="3"/>
      <c r="P10" s="1"/>
      <c r="Q10" s="4">
        <f t="shared" si="1"/>
        <v>0.10343375863043784</v>
      </c>
      <c r="R10" s="20"/>
      <c r="S10" s="156"/>
      <c r="T10" s="161"/>
      <c r="U10" s="7"/>
      <c r="V10" s="8"/>
    </row>
    <row r="11" spans="1:26" ht="18" customHeight="1" thickTop="1" thickBot="1">
      <c r="A11" s="180" t="s">
        <v>90</v>
      </c>
      <c r="B11" s="273">
        <v>3.75</v>
      </c>
      <c r="C11" s="203">
        <v>5.5</v>
      </c>
      <c r="D11" s="203">
        <v>5.82</v>
      </c>
      <c r="E11" s="203">
        <v>3.69</v>
      </c>
      <c r="F11" s="222">
        <f t="shared" si="2"/>
        <v>-1.75</v>
      </c>
      <c r="G11" s="222">
        <f t="shared" si="3"/>
        <v>-31.818181818181817</v>
      </c>
      <c r="H11" s="172">
        <v>0.84299999999999997</v>
      </c>
      <c r="I11" s="215">
        <f t="shared" si="4"/>
        <v>4.4483985765124556</v>
      </c>
      <c r="J11" s="182">
        <v>0.32</v>
      </c>
      <c r="K11" s="175">
        <v>265</v>
      </c>
      <c r="L11" s="169">
        <f>K11*B11</f>
        <v>993.75</v>
      </c>
      <c r="M11" s="179" t="s">
        <v>1</v>
      </c>
      <c r="N11" s="153"/>
      <c r="O11" s="3"/>
      <c r="P11" s="1"/>
      <c r="Q11" s="4">
        <f t="shared" si="1"/>
        <v>1.6269513425558092E-2</v>
      </c>
      <c r="R11" s="20"/>
      <c r="S11" s="156"/>
      <c r="T11" s="161"/>
      <c r="U11" s="7"/>
      <c r="V11" s="9"/>
    </row>
    <row r="12" spans="1:26" ht="18" customHeight="1" thickTop="1" thickBot="1">
      <c r="A12" s="180" t="s">
        <v>91</v>
      </c>
      <c r="B12" s="203">
        <v>0.78</v>
      </c>
      <c r="C12" s="203">
        <v>1.5</v>
      </c>
      <c r="D12" s="203">
        <v>1.72</v>
      </c>
      <c r="E12" s="203">
        <v>0.78</v>
      </c>
      <c r="F12" s="222">
        <f t="shared" si="2"/>
        <v>-0.72</v>
      </c>
      <c r="G12" s="222">
        <f t="shared" si="3"/>
        <v>-48</v>
      </c>
      <c r="H12" s="172">
        <f>(13260450)*2/297360918</f>
        <v>8.9187577770391463E-2</v>
      </c>
      <c r="I12" s="215">
        <f>+B12/H12</f>
        <v>8.745612556134974</v>
      </c>
      <c r="J12" s="182">
        <v>0.06</v>
      </c>
      <c r="K12" s="183">
        <f>297.36+0.06</f>
        <v>297.42</v>
      </c>
      <c r="L12" s="169">
        <f t="shared" si="0"/>
        <v>231.98760000000001</v>
      </c>
      <c r="M12" s="179" t="s">
        <v>6</v>
      </c>
      <c r="N12" s="44"/>
      <c r="O12" s="1"/>
      <c r="P12" s="1"/>
      <c r="Q12" s="4">
        <f t="shared" si="1"/>
        <v>3.7980632681891835E-3</v>
      </c>
      <c r="R12" s="20"/>
      <c r="S12" s="156"/>
      <c r="T12" s="161"/>
      <c r="U12" s="7"/>
      <c r="V12" s="9"/>
    </row>
    <row r="13" spans="1:26" ht="18" customHeight="1" thickTop="1" thickBot="1">
      <c r="A13" s="180" t="s">
        <v>92</v>
      </c>
      <c r="B13" s="273">
        <v>16.350000000000001</v>
      </c>
      <c r="C13" s="203">
        <v>20.350000000000001</v>
      </c>
      <c r="D13" s="203">
        <v>20.350000000000001</v>
      </c>
      <c r="E13" s="203">
        <v>16.23</v>
      </c>
      <c r="F13" s="222">
        <f>B13-C13</f>
        <v>-4</v>
      </c>
      <c r="G13" s="222">
        <f>F13/C13*100</f>
        <v>-19.656019656019655</v>
      </c>
      <c r="H13" s="172">
        <v>1.2634000000000001</v>
      </c>
      <c r="I13" s="215">
        <f t="shared" si="4"/>
        <v>12.941269589995251</v>
      </c>
      <c r="J13" s="182">
        <v>0.35</v>
      </c>
      <c r="K13" s="183">
        <v>115.51</v>
      </c>
      <c r="L13" s="181">
        <f t="shared" si="0"/>
        <v>1888.5885000000003</v>
      </c>
      <c r="M13" s="179" t="s">
        <v>7</v>
      </c>
      <c r="N13" s="1"/>
      <c r="O13" s="1"/>
      <c r="P13" s="1"/>
      <c r="Q13" s="4">
        <f t="shared" si="1"/>
        <v>3.0919663855199623E-2</v>
      </c>
      <c r="R13" s="20"/>
      <c r="S13" s="156"/>
      <c r="T13" s="161"/>
      <c r="U13" s="7"/>
      <c r="V13" s="9"/>
    </row>
    <row r="14" spans="1:26" ht="18" customHeight="1" thickTop="1" thickBot="1">
      <c r="A14" s="180" t="s">
        <v>93</v>
      </c>
      <c r="B14" s="203">
        <v>0.69</v>
      </c>
      <c r="C14" s="203">
        <v>0.57999999999999996</v>
      </c>
      <c r="D14" s="203">
        <v>0.69</v>
      </c>
      <c r="E14" s="203">
        <v>0.57999999999999996</v>
      </c>
      <c r="F14" s="239">
        <f t="shared" si="2"/>
        <v>0.10999999999999999</v>
      </c>
      <c r="G14" s="239">
        <f t="shared" si="3"/>
        <v>18.96551724137931</v>
      </c>
      <c r="H14" s="181">
        <v>0</v>
      </c>
      <c r="I14" s="181">
        <v>0</v>
      </c>
      <c r="J14" s="174">
        <v>7.6200000000000004E-2</v>
      </c>
      <c r="K14" s="183">
        <v>17.48</v>
      </c>
      <c r="L14" s="169">
        <f t="shared" si="0"/>
        <v>12.061199999999999</v>
      </c>
      <c r="M14" s="179" t="s">
        <v>44</v>
      </c>
      <c r="N14" s="1"/>
      <c r="O14" s="1"/>
      <c r="P14" s="1"/>
      <c r="Q14" s="4">
        <f t="shared" si="1"/>
        <v>1.9746400536185284E-4</v>
      </c>
      <c r="R14" s="20"/>
      <c r="S14" s="156"/>
      <c r="T14" s="161"/>
      <c r="U14" s="7"/>
      <c r="V14" s="9"/>
    </row>
    <row r="15" spans="1:26" ht="18" customHeight="1" thickTop="1" thickBot="1">
      <c r="A15" s="180" t="s">
        <v>126</v>
      </c>
      <c r="B15" s="203">
        <v>0.8</v>
      </c>
      <c r="C15" s="203">
        <v>1</v>
      </c>
      <c r="D15" s="203">
        <v>1.07</v>
      </c>
      <c r="E15" s="203">
        <v>0.78</v>
      </c>
      <c r="F15" s="222">
        <f t="shared" si="2"/>
        <v>-0.19999999999999996</v>
      </c>
      <c r="G15" s="222">
        <f t="shared" si="3"/>
        <v>-19.999999999999996</v>
      </c>
      <c r="H15" s="172">
        <v>0.12790000000000001</v>
      </c>
      <c r="I15" s="215">
        <f t="shared" si="4"/>
        <v>6.2548866301798274</v>
      </c>
      <c r="J15" s="182"/>
      <c r="K15" s="175">
        <v>367.28</v>
      </c>
      <c r="L15" s="169">
        <f t="shared" si="0"/>
        <v>293.82400000000001</v>
      </c>
      <c r="M15" s="179" t="s">
        <v>127</v>
      </c>
      <c r="N15" s="1"/>
      <c r="O15" s="1"/>
      <c r="P15" s="1"/>
      <c r="Q15" s="4">
        <f t="shared" si="1"/>
        <v>4.8104387549697423E-3</v>
      </c>
      <c r="R15" s="20"/>
      <c r="S15" s="156"/>
      <c r="T15" s="161"/>
      <c r="U15" s="7"/>
      <c r="V15" s="9"/>
    </row>
    <row r="16" spans="1:26" ht="18" customHeight="1" thickTop="1" thickBot="1">
      <c r="A16" s="180" t="s">
        <v>94</v>
      </c>
      <c r="B16" s="203">
        <v>0.13</v>
      </c>
      <c r="C16" s="203">
        <v>0.37</v>
      </c>
      <c r="D16" s="203">
        <v>0.37</v>
      </c>
      <c r="E16" s="203">
        <v>0.12</v>
      </c>
      <c r="F16" s="222">
        <f t="shared" si="2"/>
        <v>-0.24</v>
      </c>
      <c r="G16" s="222">
        <f t="shared" si="3"/>
        <v>-64.86486486486487</v>
      </c>
      <c r="H16" s="172">
        <v>2.7199999999999998E-2</v>
      </c>
      <c r="I16" s="215">
        <f t="shared" si="4"/>
        <v>4.7794117647058831</v>
      </c>
      <c r="J16" s="178"/>
      <c r="K16" s="175">
        <v>195.64500000000001</v>
      </c>
      <c r="L16" s="169">
        <f t="shared" si="0"/>
        <v>25.433850000000003</v>
      </c>
      <c r="M16" s="179" t="s">
        <v>41</v>
      </c>
      <c r="N16" s="1"/>
      <c r="O16" s="1"/>
      <c r="P16" s="1"/>
      <c r="Q16" s="4">
        <f t="shared" si="1"/>
        <v>4.1639885689421965E-4</v>
      </c>
      <c r="R16" s="20"/>
      <c r="S16" s="156"/>
      <c r="T16" s="161"/>
      <c r="U16" s="7"/>
      <c r="V16" s="9"/>
    </row>
    <row r="17" spans="1:22" ht="18" customHeight="1" thickTop="1" thickBot="1">
      <c r="A17" s="180" t="s">
        <v>95</v>
      </c>
      <c r="B17" s="203">
        <v>0.37</v>
      </c>
      <c r="C17" s="203">
        <v>0.24</v>
      </c>
      <c r="D17" s="203">
        <v>0.35</v>
      </c>
      <c r="E17" s="203">
        <v>0.24</v>
      </c>
      <c r="F17" s="239">
        <f t="shared" si="2"/>
        <v>0.13</v>
      </c>
      <c r="G17" s="239">
        <f t="shared" si="3"/>
        <v>54.166666666666671</v>
      </c>
      <c r="H17" s="172">
        <v>4.5499999999999999E-2</v>
      </c>
      <c r="I17" s="215">
        <f t="shared" si="4"/>
        <v>8.1318681318681314</v>
      </c>
      <c r="J17" s="178">
        <v>1.9300000000000001E-2</v>
      </c>
      <c r="K17" s="183">
        <v>200</v>
      </c>
      <c r="L17" s="169">
        <f t="shared" si="0"/>
        <v>74</v>
      </c>
      <c r="M17" s="179" t="s">
        <v>18</v>
      </c>
      <c r="N17" s="1"/>
      <c r="O17" s="1"/>
      <c r="P17" s="1"/>
      <c r="Q17" s="4">
        <f t="shared" si="1"/>
        <v>1.211515968293131E-3</v>
      </c>
      <c r="R17" s="20"/>
      <c r="S17" s="156"/>
      <c r="T17" s="161"/>
      <c r="U17" s="7"/>
      <c r="V17" s="9"/>
    </row>
    <row r="18" spans="1:22" ht="18" customHeight="1" thickTop="1" thickBot="1">
      <c r="A18" s="180" t="s">
        <v>96</v>
      </c>
      <c r="B18" s="203">
        <v>0.1</v>
      </c>
      <c r="C18" s="203">
        <v>0.25</v>
      </c>
      <c r="D18" s="203">
        <v>0.25</v>
      </c>
      <c r="E18" s="203">
        <v>0.09</v>
      </c>
      <c r="F18" s="222">
        <f t="shared" si="2"/>
        <v>-0.15</v>
      </c>
      <c r="G18" s="222">
        <f t="shared" si="3"/>
        <v>-60</v>
      </c>
      <c r="H18" s="172">
        <v>-1.0800000000000001E-2</v>
      </c>
      <c r="I18" s="215" t="s">
        <v>141</v>
      </c>
      <c r="J18" s="174"/>
      <c r="K18" s="183">
        <v>456.310181</v>
      </c>
      <c r="L18" s="169">
        <f t="shared" si="0"/>
        <v>45.631018100000006</v>
      </c>
      <c r="M18" s="179" t="s">
        <v>47</v>
      </c>
      <c r="N18" s="1"/>
      <c r="O18" s="1"/>
      <c r="P18" s="1"/>
      <c r="Q18" s="4">
        <f t="shared" si="1"/>
        <v>7.4706360915706611E-4</v>
      </c>
      <c r="R18" s="20"/>
      <c r="S18" s="156"/>
      <c r="T18" s="161"/>
      <c r="U18" s="7"/>
      <c r="V18" s="9"/>
    </row>
    <row r="19" spans="1:22" ht="18" customHeight="1" thickTop="1" thickBot="1">
      <c r="A19" s="180"/>
      <c r="B19" s="203"/>
      <c r="C19" s="203"/>
      <c r="D19" s="203"/>
      <c r="E19" s="203"/>
      <c r="F19" s="170"/>
      <c r="G19" s="171"/>
      <c r="H19" s="184"/>
      <c r="I19" s="186"/>
      <c r="J19" s="185"/>
      <c r="K19" s="187"/>
      <c r="L19" s="187"/>
      <c r="M19" s="179"/>
      <c r="N19" s="1"/>
      <c r="O19" s="1"/>
      <c r="P19" s="1"/>
      <c r="Q19" s="4"/>
      <c r="R19" s="20"/>
      <c r="S19" s="156"/>
      <c r="T19" s="161"/>
      <c r="U19" s="7"/>
      <c r="V19" s="9"/>
    </row>
    <row r="20" spans="1:22" ht="18" customHeight="1" thickTop="1" thickBot="1">
      <c r="A20" s="200" t="s">
        <v>17</v>
      </c>
      <c r="B20" s="221"/>
      <c r="C20" s="221"/>
      <c r="D20" s="221"/>
      <c r="E20" s="221"/>
      <c r="F20" s="189"/>
      <c r="G20" s="190"/>
      <c r="H20" s="191"/>
      <c r="I20" s="192"/>
      <c r="J20" s="193"/>
      <c r="K20" s="188"/>
      <c r="L20" s="188"/>
      <c r="M20" s="194"/>
      <c r="N20" s="1"/>
      <c r="O20" s="1"/>
      <c r="P20" s="1"/>
      <c r="Q20" s="4"/>
      <c r="R20" s="20"/>
      <c r="S20" s="156"/>
      <c r="T20" s="161"/>
      <c r="U20" s="7"/>
      <c r="V20" s="9"/>
    </row>
    <row r="21" spans="1:22" ht="18" customHeight="1" thickTop="1" thickBot="1">
      <c r="A21" s="180" t="s">
        <v>100</v>
      </c>
      <c r="B21" s="273">
        <v>2.88</v>
      </c>
      <c r="C21" s="203">
        <v>4.0999999999999996</v>
      </c>
      <c r="D21" s="203">
        <v>5.01</v>
      </c>
      <c r="E21" s="203">
        <v>2.8</v>
      </c>
      <c r="F21" s="222">
        <f t="shared" ref="F21:F27" si="5">B21-C21</f>
        <v>-1.2199999999999998</v>
      </c>
      <c r="G21" s="222">
        <f t="shared" ref="G21:G27" si="6">F21/C21*100</f>
        <v>-29.756097560975608</v>
      </c>
      <c r="H21" s="172">
        <v>0.2397</v>
      </c>
      <c r="I21" s="218">
        <f>+B21/H21</f>
        <v>12.015018773466833</v>
      </c>
      <c r="J21" s="195">
        <v>7.0599999999999996E-2</v>
      </c>
      <c r="K21" s="169">
        <v>34.799999999999997</v>
      </c>
      <c r="L21" s="169">
        <f t="shared" ref="L21:L27" si="7">K21*B21</f>
        <v>100.22399999999999</v>
      </c>
      <c r="M21" s="179" t="s">
        <v>39</v>
      </c>
      <c r="N21" s="1"/>
      <c r="O21" s="1"/>
      <c r="P21" s="1"/>
      <c r="Q21" s="4">
        <f t="shared" ref="Q21:Q27" si="8">L21/L$63</f>
        <v>1.6408510325163614E-3</v>
      </c>
      <c r="R21" s="20"/>
      <c r="S21" s="156"/>
      <c r="T21" s="161"/>
      <c r="U21" s="7"/>
      <c r="V21" s="9"/>
    </row>
    <row r="22" spans="1:22" ht="18" customHeight="1" thickTop="1" thickBot="1">
      <c r="A22" s="180" t="s">
        <v>107</v>
      </c>
      <c r="B22" s="203">
        <v>0.02</v>
      </c>
      <c r="C22" s="203">
        <v>0.02</v>
      </c>
      <c r="D22" s="203">
        <v>0.02</v>
      </c>
      <c r="E22" s="203">
        <v>0.01</v>
      </c>
      <c r="F22" s="222">
        <f t="shared" si="5"/>
        <v>0</v>
      </c>
      <c r="G22" s="222">
        <f t="shared" si="6"/>
        <v>0</v>
      </c>
      <c r="H22" s="172">
        <v>-8.0000000000000002E-3</v>
      </c>
      <c r="I22" s="218" t="s">
        <v>46</v>
      </c>
      <c r="J22" s="178"/>
      <c r="K22" s="196">
        <v>2038.0741760000001</v>
      </c>
      <c r="L22" s="169">
        <f t="shared" si="7"/>
        <v>40.761483520000006</v>
      </c>
      <c r="M22" s="179" t="s">
        <v>19</v>
      </c>
      <c r="N22" s="1"/>
      <c r="O22" s="1"/>
      <c r="P22" s="1"/>
      <c r="Q22" s="4">
        <f t="shared" si="8"/>
        <v>6.6734038075401771E-4</v>
      </c>
      <c r="R22" s="20"/>
      <c r="S22" s="156"/>
      <c r="T22" s="161"/>
      <c r="U22" s="7"/>
      <c r="V22" s="9"/>
    </row>
    <row r="23" spans="1:22" ht="18" customHeight="1" thickTop="1" thickBot="1">
      <c r="A23" s="180" t="s">
        <v>97</v>
      </c>
      <c r="B23" s="233">
        <v>7.35</v>
      </c>
      <c r="C23" s="233">
        <v>5.25</v>
      </c>
      <c r="D23" s="233">
        <v>7.35</v>
      </c>
      <c r="E23" s="233">
        <v>5.25</v>
      </c>
      <c r="F23" s="239">
        <f t="shared" si="5"/>
        <v>2.0999999999999996</v>
      </c>
      <c r="G23" s="239">
        <f t="shared" si="6"/>
        <v>39.999999999999993</v>
      </c>
      <c r="H23" s="182">
        <v>0.43890000000000001</v>
      </c>
      <c r="I23" s="218">
        <f>+B23/H23</f>
        <v>16.746411483253588</v>
      </c>
      <c r="J23" s="195">
        <v>0.09</v>
      </c>
      <c r="K23" s="169">
        <v>116.21</v>
      </c>
      <c r="L23" s="169">
        <f t="shared" si="7"/>
        <v>854.1434999999999</v>
      </c>
      <c r="M23" s="179" t="s">
        <v>8</v>
      </c>
      <c r="N23" s="1"/>
      <c r="O23" s="1"/>
      <c r="P23" s="1"/>
      <c r="Q23" s="4">
        <f t="shared" si="8"/>
        <v>1.3983898506267349E-2</v>
      </c>
      <c r="R23" s="20"/>
      <c r="S23" s="156"/>
      <c r="T23" s="161"/>
      <c r="U23" s="7"/>
      <c r="V23" s="9"/>
    </row>
    <row r="24" spans="1:22" ht="18" customHeight="1" thickTop="1" thickBot="1">
      <c r="A24" s="180" t="s">
        <v>98</v>
      </c>
      <c r="B24" s="203">
        <v>2</v>
      </c>
      <c r="C24" s="203">
        <v>3.2</v>
      </c>
      <c r="D24" s="203">
        <v>3.2</v>
      </c>
      <c r="E24" s="203">
        <v>1.75</v>
      </c>
      <c r="F24" s="222">
        <f t="shared" si="5"/>
        <v>-1.2000000000000002</v>
      </c>
      <c r="G24" s="222">
        <f t="shared" si="6"/>
        <v>-37.500000000000007</v>
      </c>
      <c r="H24" s="172">
        <v>-0.2152</v>
      </c>
      <c r="I24" s="218" t="s">
        <v>46</v>
      </c>
      <c r="J24" s="181"/>
      <c r="K24" s="169">
        <v>211.338142</v>
      </c>
      <c r="L24" s="169">
        <f t="shared" si="7"/>
        <v>422.67628400000001</v>
      </c>
      <c r="M24" s="179" t="s">
        <v>22</v>
      </c>
      <c r="N24" s="1"/>
      <c r="O24" s="1"/>
      <c r="P24" s="1"/>
      <c r="Q24" s="4">
        <f t="shared" si="8"/>
        <v>6.9199873984432756E-3</v>
      </c>
      <c r="R24" s="20"/>
      <c r="S24" s="156"/>
      <c r="T24" s="161"/>
      <c r="U24" s="7"/>
      <c r="V24" s="9"/>
    </row>
    <row r="25" spans="1:22" ht="18" customHeight="1" thickTop="1" thickBot="1">
      <c r="A25" s="180" t="s">
        <v>99</v>
      </c>
      <c r="B25" s="203">
        <v>0.03</v>
      </c>
      <c r="C25" s="203">
        <v>0.03</v>
      </c>
      <c r="D25" s="203">
        <v>0.03</v>
      </c>
      <c r="E25" s="203">
        <v>0.03</v>
      </c>
      <c r="F25" s="222">
        <f t="shared" si="5"/>
        <v>0</v>
      </c>
      <c r="G25" s="222">
        <f t="shared" si="6"/>
        <v>0</v>
      </c>
      <c r="H25" s="184">
        <v>-7.3000000000000001E-3</v>
      </c>
      <c r="I25" s="218" t="s">
        <v>46</v>
      </c>
      <c r="J25" s="181"/>
      <c r="K25" s="169">
        <v>35</v>
      </c>
      <c r="L25" s="169">
        <f t="shared" si="7"/>
        <v>1.05</v>
      </c>
      <c r="M25" s="179" t="s">
        <v>40</v>
      </c>
      <c r="N25" s="1"/>
      <c r="O25" s="1"/>
      <c r="P25" s="1"/>
      <c r="Q25" s="4">
        <f t="shared" si="8"/>
        <v>1.7190429279834966E-5</v>
      </c>
      <c r="R25" s="20"/>
      <c r="S25" s="156"/>
      <c r="T25" s="161"/>
      <c r="U25" s="7"/>
      <c r="V25" s="9"/>
    </row>
    <row r="26" spans="1:22" ht="18" customHeight="1" thickTop="1" thickBot="1">
      <c r="A26" s="180" t="s">
        <v>135</v>
      </c>
      <c r="B26" s="203">
        <v>0.73</v>
      </c>
      <c r="C26" s="203">
        <v>0.73</v>
      </c>
      <c r="D26" s="203">
        <v>0.73</v>
      </c>
      <c r="E26" s="203">
        <v>0.73</v>
      </c>
      <c r="F26" s="222">
        <f t="shared" si="5"/>
        <v>0</v>
      </c>
      <c r="G26" s="222">
        <f t="shared" si="6"/>
        <v>0</v>
      </c>
      <c r="H26" s="184"/>
      <c r="I26" s="218"/>
      <c r="J26" s="181"/>
      <c r="K26" s="169">
        <v>5.98</v>
      </c>
      <c r="L26" s="169">
        <f t="shared" si="7"/>
        <v>4.3654000000000002</v>
      </c>
      <c r="M26" s="179" t="s">
        <v>136</v>
      </c>
      <c r="N26" s="1"/>
      <c r="O26" s="1"/>
      <c r="P26" s="1"/>
      <c r="Q26" s="4">
        <f t="shared" si="8"/>
        <v>7.1469619026849111E-5</v>
      </c>
      <c r="R26" s="20"/>
      <c r="S26" s="156"/>
      <c r="T26" s="161"/>
      <c r="U26" s="7"/>
      <c r="V26" s="9"/>
    </row>
    <row r="27" spans="1:22" ht="18" customHeight="1" thickTop="1" thickBot="1">
      <c r="A27" s="180" t="s">
        <v>137</v>
      </c>
      <c r="B27" s="203">
        <v>0.08</v>
      </c>
      <c r="C27" s="203">
        <v>0.05</v>
      </c>
      <c r="D27" s="203">
        <v>0.08</v>
      </c>
      <c r="E27" s="203">
        <v>0.05</v>
      </c>
      <c r="F27" s="239">
        <f t="shared" si="5"/>
        <v>0.03</v>
      </c>
      <c r="G27" s="239">
        <f t="shared" si="6"/>
        <v>60</v>
      </c>
      <c r="H27" s="184"/>
      <c r="I27" s="218"/>
      <c r="J27" s="181"/>
      <c r="K27" s="169">
        <v>114.95</v>
      </c>
      <c r="L27" s="169">
        <f t="shared" si="7"/>
        <v>9.1959999999999997</v>
      </c>
      <c r="M27" s="179" t="s">
        <v>138</v>
      </c>
      <c r="N27" s="1"/>
      <c r="O27" s="1"/>
      <c r="P27" s="1"/>
      <c r="Q27" s="4">
        <f t="shared" si="8"/>
        <v>1.5055541681653558E-4</v>
      </c>
      <c r="R27" s="20"/>
      <c r="S27" s="156"/>
      <c r="T27" s="161"/>
      <c r="U27" s="7"/>
      <c r="V27" s="9"/>
    </row>
    <row r="28" spans="1:22" ht="18" customHeight="1" thickTop="1" thickBot="1">
      <c r="A28" s="180"/>
      <c r="B28" s="203"/>
      <c r="C28" s="203"/>
      <c r="D28" s="203"/>
      <c r="E28" s="203"/>
      <c r="F28" s="170"/>
      <c r="G28" s="171"/>
      <c r="H28" s="184"/>
      <c r="I28" s="186"/>
      <c r="J28" s="184"/>
      <c r="K28" s="187"/>
      <c r="L28" s="187"/>
      <c r="M28" s="179"/>
      <c r="N28" s="1"/>
      <c r="O28" s="1"/>
      <c r="P28" s="1"/>
      <c r="Q28" s="4"/>
      <c r="R28" s="20"/>
      <c r="S28" s="156"/>
      <c r="T28" s="161"/>
      <c r="U28" s="7"/>
      <c r="V28" s="9"/>
    </row>
    <row r="29" spans="1:22" ht="18" customHeight="1" thickTop="1" thickBot="1">
      <c r="A29" s="200" t="s">
        <v>32</v>
      </c>
      <c r="B29" s="221"/>
      <c r="C29" s="221"/>
      <c r="D29" s="221"/>
      <c r="E29" s="221"/>
      <c r="F29" s="189"/>
      <c r="G29" s="190"/>
      <c r="H29" s="191"/>
      <c r="I29" s="192"/>
      <c r="J29" s="193"/>
      <c r="K29" s="188"/>
      <c r="L29" s="188"/>
      <c r="M29" s="194"/>
      <c r="N29" s="1"/>
      <c r="O29" s="1"/>
      <c r="P29" s="1"/>
      <c r="Q29" s="4"/>
      <c r="R29" s="20"/>
      <c r="S29" s="156"/>
      <c r="T29" s="162"/>
      <c r="U29" s="7"/>
      <c r="V29" s="9"/>
    </row>
    <row r="30" spans="1:22" ht="18" customHeight="1" thickTop="1" thickBot="1">
      <c r="A30" s="180" t="s">
        <v>119</v>
      </c>
      <c r="B30" s="203">
        <v>0.02</v>
      </c>
      <c r="C30" s="203">
        <v>0.03</v>
      </c>
      <c r="D30" s="203">
        <v>0.03</v>
      </c>
      <c r="E30" s="203">
        <v>0.02</v>
      </c>
      <c r="F30" s="222">
        <f>B30-C30</f>
        <v>-9.9999999999999985E-3</v>
      </c>
      <c r="G30" s="222">
        <f>F30/C30*100</f>
        <v>-33.333333333333329</v>
      </c>
      <c r="H30" s="172">
        <v>5.9999999999999995E-4</v>
      </c>
      <c r="I30" s="215">
        <f>+B30/H30</f>
        <v>33.333333333333336</v>
      </c>
      <c r="J30" s="181"/>
      <c r="K30" s="169">
        <v>34</v>
      </c>
      <c r="L30" s="169">
        <f>K30*B30</f>
        <v>0.68</v>
      </c>
      <c r="M30" s="179" t="s">
        <v>33</v>
      </c>
      <c r="N30" s="1"/>
      <c r="O30" s="1"/>
      <c r="P30" s="1"/>
      <c r="Q30" s="4">
        <f>L30/L$63</f>
        <v>1.1132849438369312E-5</v>
      </c>
      <c r="R30" s="20"/>
      <c r="S30" s="156"/>
      <c r="T30" s="161"/>
      <c r="U30" s="7"/>
      <c r="V30" s="9"/>
    </row>
    <row r="31" spans="1:22" ht="18" customHeight="1" thickTop="1" thickBot="1">
      <c r="A31" s="180" t="s">
        <v>101</v>
      </c>
      <c r="B31" s="203">
        <v>0.03</v>
      </c>
      <c r="C31" s="203">
        <v>0.03</v>
      </c>
      <c r="D31" s="203">
        <v>0.03</v>
      </c>
      <c r="E31" s="203">
        <v>0.03</v>
      </c>
      <c r="F31" s="222">
        <f>B31-C31</f>
        <v>0</v>
      </c>
      <c r="G31" s="222">
        <f>F31/C31*100</f>
        <v>0</v>
      </c>
      <c r="H31" s="184">
        <v>5.9999999999999995E-4</v>
      </c>
      <c r="I31" s="215">
        <f>+B31/H31</f>
        <v>50</v>
      </c>
      <c r="J31" s="181"/>
      <c r="K31" s="169">
        <v>80</v>
      </c>
      <c r="L31" s="169">
        <f>K31*B31</f>
        <v>2.4</v>
      </c>
      <c r="M31" s="179" t="s">
        <v>34</v>
      </c>
      <c r="N31" s="1"/>
      <c r="O31" s="1"/>
      <c r="P31" s="1"/>
      <c r="Q31" s="4">
        <f>L31/L$63</f>
        <v>3.9292409782479924E-5</v>
      </c>
      <c r="R31" s="20"/>
      <c r="S31" s="156"/>
      <c r="T31" s="161"/>
      <c r="U31" s="7"/>
      <c r="V31" s="9"/>
    </row>
    <row r="32" spans="1:22" ht="18" customHeight="1" thickTop="1" thickBot="1">
      <c r="A32" s="168"/>
      <c r="B32" s="203"/>
      <c r="C32" s="203"/>
      <c r="D32" s="203"/>
      <c r="E32" s="203"/>
      <c r="F32" s="170"/>
      <c r="G32" s="171"/>
      <c r="H32" s="184"/>
      <c r="I32" s="215"/>
      <c r="J32" s="181"/>
      <c r="K32" s="197"/>
      <c r="L32" s="197"/>
      <c r="M32" s="176"/>
      <c r="N32" s="1"/>
      <c r="O32" s="1"/>
      <c r="P32" s="1"/>
      <c r="Q32" s="4"/>
      <c r="R32" s="20"/>
      <c r="S32" s="156"/>
      <c r="T32" s="163"/>
      <c r="U32" s="7"/>
      <c r="V32" s="9"/>
    </row>
    <row r="33" spans="1:22" ht="18" customHeight="1" thickTop="1" thickBot="1">
      <c r="A33" s="200" t="s">
        <v>54</v>
      </c>
      <c r="B33" s="221"/>
      <c r="C33" s="221"/>
      <c r="D33" s="221"/>
      <c r="E33" s="221"/>
      <c r="F33" s="189"/>
      <c r="G33" s="190"/>
      <c r="H33" s="191"/>
      <c r="I33" s="216"/>
      <c r="J33" s="198"/>
      <c r="K33" s="188"/>
      <c r="L33" s="188"/>
      <c r="M33" s="194"/>
      <c r="N33" s="1"/>
      <c r="O33" s="1"/>
      <c r="P33" s="1"/>
      <c r="Q33" s="4"/>
      <c r="R33" s="20"/>
      <c r="S33" s="156"/>
      <c r="T33" s="161"/>
      <c r="U33" s="7"/>
      <c r="V33" s="9"/>
    </row>
    <row r="34" spans="1:22" ht="18" customHeight="1" thickTop="1" thickBot="1">
      <c r="A34" s="180" t="s">
        <v>102</v>
      </c>
      <c r="B34" s="203">
        <v>0.08</v>
      </c>
      <c r="C34" s="203">
        <v>0.02</v>
      </c>
      <c r="D34" s="203">
        <v>0.08</v>
      </c>
      <c r="E34" s="203">
        <v>0.02</v>
      </c>
      <c r="F34" s="239">
        <f>B34-C34</f>
        <v>0.06</v>
      </c>
      <c r="G34" s="239">
        <f>F34/C34*100</f>
        <v>300</v>
      </c>
      <c r="H34" s="172">
        <v>-3.49E-2</v>
      </c>
      <c r="I34" s="215" t="s">
        <v>46</v>
      </c>
      <c r="J34" s="181"/>
      <c r="K34" s="196">
        <v>236.69</v>
      </c>
      <c r="L34" s="169">
        <f>K34*B34</f>
        <v>18.935200000000002</v>
      </c>
      <c r="M34" s="179" t="s">
        <v>0</v>
      </c>
      <c r="N34" s="1"/>
      <c r="O34" s="1"/>
      <c r="P34" s="1"/>
      <c r="Q34" s="4">
        <f>L34/L$63</f>
        <v>3.1000401571383915E-4</v>
      </c>
      <c r="R34" s="20"/>
      <c r="S34" s="156"/>
      <c r="T34" s="161"/>
      <c r="U34" s="7"/>
      <c r="V34" s="8"/>
    </row>
    <row r="35" spans="1:22" ht="18" customHeight="1" thickTop="1" thickBot="1">
      <c r="A35" s="180" t="s">
        <v>103</v>
      </c>
      <c r="B35" s="203">
        <v>0.05</v>
      </c>
      <c r="C35" s="203">
        <v>0.06</v>
      </c>
      <c r="D35" s="203">
        <v>0.06</v>
      </c>
      <c r="E35" s="203">
        <v>0.05</v>
      </c>
      <c r="F35" s="222">
        <f>B35-C35</f>
        <v>-9.999999999999995E-3</v>
      </c>
      <c r="G35" s="222">
        <f>F35/C35*100</f>
        <v>-16.666666666666661</v>
      </c>
      <c r="H35" s="172">
        <v>-2.9600000000000001E-2</v>
      </c>
      <c r="I35" s="215" t="s">
        <v>46</v>
      </c>
      <c r="J35" s="181"/>
      <c r="K35" s="169">
        <v>33.341166999999999</v>
      </c>
      <c r="L35" s="169">
        <f>K35*B35</f>
        <v>1.66705835</v>
      </c>
      <c r="M35" s="179" t="s">
        <v>23</v>
      </c>
      <c r="N35" s="1"/>
      <c r="O35" s="1"/>
      <c r="P35" s="1"/>
      <c r="Q35" s="4">
        <f>L35/L$63</f>
        <v>2.7292808258127015E-5</v>
      </c>
      <c r="R35" s="20"/>
      <c r="S35" s="156"/>
      <c r="T35" s="161"/>
      <c r="U35" s="7"/>
      <c r="V35" s="9"/>
    </row>
    <row r="36" spans="1:22" ht="18" customHeight="1" thickTop="1" thickBot="1">
      <c r="A36" s="180" t="s">
        <v>104</v>
      </c>
      <c r="B36" s="203">
        <v>0.35</v>
      </c>
      <c r="C36" s="203">
        <v>0.3</v>
      </c>
      <c r="D36" s="203">
        <v>0.36</v>
      </c>
      <c r="E36" s="203">
        <v>0.23</v>
      </c>
      <c r="F36" s="239">
        <f>B36-C36</f>
        <v>4.9999999999999989E-2</v>
      </c>
      <c r="G36" s="239">
        <f>F36/C36*100</f>
        <v>16.666666666666664</v>
      </c>
      <c r="H36" s="172">
        <v>-1.6299999999999999E-2</v>
      </c>
      <c r="I36" s="215" t="s">
        <v>46</v>
      </c>
      <c r="J36" s="211">
        <v>2.2599999999999999E-2</v>
      </c>
      <c r="K36" s="196">
        <v>168</v>
      </c>
      <c r="L36" s="169">
        <f>K36*B36</f>
        <v>58.8</v>
      </c>
      <c r="M36" s="179" t="s">
        <v>123</v>
      </c>
      <c r="N36" s="1"/>
      <c r="O36" s="1"/>
      <c r="P36" s="1"/>
      <c r="Q36" s="4">
        <f>L36/L$63</f>
        <v>9.6266403967075801E-4</v>
      </c>
      <c r="R36" s="20"/>
      <c r="S36" s="156"/>
      <c r="T36" s="164"/>
      <c r="U36" s="7"/>
      <c r="V36" s="9"/>
    </row>
    <row r="37" spans="1:22" ht="18" customHeight="1" thickTop="1" thickBot="1">
      <c r="A37" s="180" t="s">
        <v>105</v>
      </c>
      <c r="B37" s="203">
        <v>7.87</v>
      </c>
      <c r="C37" s="203">
        <v>10.7</v>
      </c>
      <c r="D37" s="203">
        <v>10.7</v>
      </c>
      <c r="E37" s="203">
        <v>7.3</v>
      </c>
      <c r="F37" s="222">
        <f>B37-C37</f>
        <v>-2.8299999999999992</v>
      </c>
      <c r="G37" s="222">
        <f>F37/C37*100</f>
        <v>-26.448598130841116</v>
      </c>
      <c r="H37" s="172">
        <v>0.72789999999999999</v>
      </c>
      <c r="I37" s="215">
        <f>B37/H37</f>
        <v>10.811924714933371</v>
      </c>
      <c r="J37" s="182">
        <v>0.25600000000000001</v>
      </c>
      <c r="K37" s="196">
        <v>62.5</v>
      </c>
      <c r="L37" s="169">
        <f>K37*B37</f>
        <v>491.875</v>
      </c>
      <c r="M37" s="179" t="s">
        <v>2</v>
      </c>
      <c r="N37" s="1"/>
      <c r="O37" s="1"/>
      <c r="P37" s="1"/>
      <c r="Q37" s="4">
        <f>L37/L$63</f>
        <v>8.0528975257322128E-3</v>
      </c>
      <c r="R37" s="20"/>
      <c r="S37" s="156"/>
      <c r="T37" s="161"/>
      <c r="U37" s="7"/>
      <c r="V37" s="13"/>
    </row>
    <row r="38" spans="1:22" ht="18" customHeight="1" thickTop="1" thickBot="1">
      <c r="A38" s="168"/>
      <c r="B38" s="203"/>
      <c r="C38" s="203"/>
      <c r="D38" s="203"/>
      <c r="E38" s="203"/>
      <c r="F38" s="170"/>
      <c r="G38" s="171"/>
      <c r="H38" s="184"/>
      <c r="I38" s="215"/>
      <c r="J38" s="199"/>
      <c r="K38" s="169"/>
      <c r="L38" s="169"/>
      <c r="M38" s="176"/>
      <c r="N38" s="3"/>
      <c r="O38" s="1"/>
      <c r="P38" s="1"/>
      <c r="Q38" s="4"/>
      <c r="R38" s="20"/>
      <c r="S38" s="156"/>
      <c r="T38" s="161"/>
      <c r="U38" s="7"/>
      <c r="V38" s="9"/>
    </row>
    <row r="39" spans="1:22" ht="18" customHeight="1" thickTop="1" thickBot="1">
      <c r="A39" s="200" t="s">
        <v>9</v>
      </c>
      <c r="B39" s="221"/>
      <c r="C39" s="221"/>
      <c r="D39" s="221"/>
      <c r="E39" s="221"/>
      <c r="F39" s="189"/>
      <c r="G39" s="190"/>
      <c r="H39" s="191"/>
      <c r="I39" s="216"/>
      <c r="J39" s="193"/>
      <c r="K39" s="188"/>
      <c r="L39" s="188"/>
      <c r="M39" s="194"/>
      <c r="N39" s="1"/>
      <c r="O39" s="1"/>
      <c r="P39" s="1"/>
      <c r="Q39" s="4"/>
      <c r="R39" s="20"/>
      <c r="S39" s="156"/>
      <c r="T39" s="161"/>
      <c r="U39" s="7"/>
      <c r="V39" s="9"/>
    </row>
    <row r="40" spans="1:22" ht="18" customHeight="1" thickTop="1" thickBot="1">
      <c r="A40" s="180" t="s">
        <v>106</v>
      </c>
      <c r="B40" s="203">
        <v>1.37</v>
      </c>
      <c r="C40" s="203">
        <v>1.05</v>
      </c>
      <c r="D40" s="203">
        <v>1.9</v>
      </c>
      <c r="E40" s="203">
        <v>1.05</v>
      </c>
      <c r="F40" s="239">
        <f>B40-C40</f>
        <v>0.32000000000000006</v>
      </c>
      <c r="G40" s="239">
        <f>F40/C40*100</f>
        <v>30.476190476190478</v>
      </c>
      <c r="H40" s="172">
        <v>0.1457</v>
      </c>
      <c r="I40" s="215">
        <f>+B40/H40</f>
        <v>9.4028826355525066</v>
      </c>
      <c r="J40" s="250"/>
      <c r="K40" s="169">
        <v>252.22</v>
      </c>
      <c r="L40" s="169">
        <f>K40*B40</f>
        <v>345.54140000000001</v>
      </c>
      <c r="M40" s="179" t="s">
        <v>31</v>
      </c>
      <c r="N40" s="1"/>
      <c r="O40" s="1"/>
      <c r="P40" s="1"/>
      <c r="Q40" s="4">
        <f>L40/L$63</f>
        <v>5.6571476190049198E-3</v>
      </c>
      <c r="R40" s="20"/>
      <c r="S40" s="157"/>
      <c r="T40" s="161"/>
      <c r="U40" s="7"/>
      <c r="V40" s="9"/>
    </row>
    <row r="41" spans="1:22" ht="18" customHeight="1" thickTop="1" thickBot="1">
      <c r="A41" s="180" t="s">
        <v>108</v>
      </c>
      <c r="B41" s="203">
        <v>0.15</v>
      </c>
      <c r="C41" s="203">
        <v>0.28000000000000003</v>
      </c>
      <c r="D41" s="203">
        <v>0.28000000000000003</v>
      </c>
      <c r="E41" s="203">
        <v>0.15</v>
      </c>
      <c r="F41" s="222">
        <f>B41-C41</f>
        <v>-0.13000000000000003</v>
      </c>
      <c r="G41" s="222">
        <f>F41/C41*100</f>
        <v>-46.428571428571438</v>
      </c>
      <c r="H41" s="172">
        <v>5.6000000000000001E-2</v>
      </c>
      <c r="I41" s="169">
        <f>+B41/H41</f>
        <v>2.6785714285714284</v>
      </c>
      <c r="J41" s="210">
        <v>0.01</v>
      </c>
      <c r="K41" s="169">
        <v>50.095925000000001</v>
      </c>
      <c r="L41" s="169">
        <f>K41*B41</f>
        <v>7.5143887500000002</v>
      </c>
      <c r="M41" s="179" t="s">
        <v>10</v>
      </c>
      <c r="N41" s="1"/>
      <c r="O41" s="1"/>
      <c r="P41" s="1"/>
      <c r="Q41" s="4">
        <f>L41/L$63</f>
        <v>1.2302435084577377E-4</v>
      </c>
      <c r="R41" s="20"/>
      <c r="S41" s="157"/>
      <c r="T41" s="161"/>
      <c r="U41" s="7"/>
      <c r="V41" s="14"/>
    </row>
    <row r="42" spans="1:22" ht="18" customHeight="1" thickTop="1" thickBot="1">
      <c r="A42" s="180" t="s">
        <v>109</v>
      </c>
      <c r="B42" s="203">
        <v>0.1</v>
      </c>
      <c r="C42" s="203">
        <v>0.12</v>
      </c>
      <c r="D42" s="203">
        <v>0.13</v>
      </c>
      <c r="E42" s="203">
        <v>0.1</v>
      </c>
      <c r="F42" s="222">
        <f>B42-C42</f>
        <v>-1.999999999999999E-2</v>
      </c>
      <c r="G42" s="222">
        <f>F42/C42*100</f>
        <v>-16.666666666666661</v>
      </c>
      <c r="H42" s="172">
        <v>-1.34E-2</v>
      </c>
      <c r="I42" s="169" t="s">
        <v>46</v>
      </c>
      <c r="J42" s="174">
        <v>8.8000000000000005E-3</v>
      </c>
      <c r="K42" s="169">
        <v>480</v>
      </c>
      <c r="L42" s="169">
        <f>K42*B42</f>
        <v>48</v>
      </c>
      <c r="M42" s="179" t="s">
        <v>11</v>
      </c>
      <c r="N42" s="1"/>
      <c r="O42" s="1"/>
      <c r="P42" s="1"/>
      <c r="Q42" s="4">
        <f>L42/L$63</f>
        <v>7.8584819564959843E-4</v>
      </c>
      <c r="R42" s="20"/>
      <c r="S42" s="156"/>
      <c r="T42" s="161"/>
      <c r="U42" s="7"/>
      <c r="V42" s="9"/>
    </row>
    <row r="43" spans="1:22" ht="18" customHeight="1" thickTop="1" thickBot="1">
      <c r="A43" s="180" t="s">
        <v>110</v>
      </c>
      <c r="B43" s="203">
        <v>5.3</v>
      </c>
      <c r="C43" s="203">
        <v>6.1</v>
      </c>
      <c r="D43" s="203">
        <v>6.12</v>
      </c>
      <c r="E43" s="203">
        <v>5.29</v>
      </c>
      <c r="F43" s="222">
        <f>B43-C43</f>
        <v>-0.79999999999999982</v>
      </c>
      <c r="G43" s="222">
        <f>F43/C43*100</f>
        <v>-13.114754098360654</v>
      </c>
      <c r="H43" s="172">
        <v>0.49769999999999998</v>
      </c>
      <c r="I43" s="215">
        <f>+B43/H43</f>
        <v>10.648985332529637</v>
      </c>
      <c r="J43" s="210"/>
      <c r="K43" s="169">
        <v>111.87</v>
      </c>
      <c r="L43" s="169">
        <f>K43*B43</f>
        <v>592.91100000000006</v>
      </c>
      <c r="M43" s="179" t="s">
        <v>24</v>
      </c>
      <c r="N43" s="1"/>
      <c r="O43" s="1"/>
      <c r="P43" s="1"/>
      <c r="Q43" s="4">
        <f>L43/L$63</f>
        <v>9.7070424902249812E-3</v>
      </c>
      <c r="R43" s="20"/>
      <c r="S43" s="156"/>
      <c r="T43" s="164"/>
      <c r="U43" s="7"/>
      <c r="V43" s="9"/>
    </row>
    <row r="44" spans="1:22" ht="18" customHeight="1" thickTop="1" thickBot="1">
      <c r="A44" s="168"/>
      <c r="B44" s="203"/>
      <c r="C44" s="203"/>
      <c r="D44" s="203"/>
      <c r="E44" s="203"/>
      <c r="F44" s="170"/>
      <c r="G44" s="171"/>
      <c r="H44" s="184"/>
      <c r="I44" s="173"/>
      <c r="J44" s="199"/>
      <c r="K44" s="169"/>
      <c r="L44" s="169"/>
      <c r="M44" s="176"/>
      <c r="N44" s="1"/>
      <c r="O44" s="1"/>
      <c r="P44" s="1"/>
      <c r="Q44" s="4"/>
      <c r="R44" s="20"/>
      <c r="S44" s="156"/>
      <c r="T44" s="161"/>
      <c r="U44" s="7"/>
      <c r="V44" s="9"/>
    </row>
    <row r="45" spans="1:22" ht="18" customHeight="1" thickTop="1" thickBot="1">
      <c r="A45" s="200" t="s">
        <v>28</v>
      </c>
      <c r="B45" s="221"/>
      <c r="C45" s="221"/>
      <c r="D45" s="221"/>
      <c r="E45" s="221"/>
      <c r="F45" s="189"/>
      <c r="G45" s="190"/>
      <c r="H45" s="191"/>
      <c r="I45" s="192"/>
      <c r="J45" s="193"/>
      <c r="K45" s="188"/>
      <c r="L45" s="188"/>
      <c r="M45" s="194"/>
      <c r="N45" s="1"/>
      <c r="O45" s="1"/>
      <c r="P45" s="1"/>
      <c r="Q45" s="4"/>
      <c r="S45" s="156"/>
      <c r="T45" s="161"/>
      <c r="U45" s="12"/>
      <c r="V45" s="9"/>
    </row>
    <row r="46" spans="1:22" ht="18" customHeight="1" thickTop="1" thickBot="1">
      <c r="A46" s="168" t="s">
        <v>111</v>
      </c>
      <c r="B46" s="203">
        <v>0.18</v>
      </c>
      <c r="C46" s="203">
        <v>0.18</v>
      </c>
      <c r="D46" s="203">
        <v>0.18</v>
      </c>
      <c r="E46" s="203">
        <v>0.17</v>
      </c>
      <c r="F46" s="222">
        <f>B46-C46</f>
        <v>0</v>
      </c>
      <c r="G46" s="222">
        <f>F46/C46*100</f>
        <v>0</v>
      </c>
      <c r="H46" s="172">
        <v>-1.0800000000000001E-2</v>
      </c>
      <c r="I46" s="215" t="s">
        <v>134</v>
      </c>
      <c r="J46" s="181"/>
      <c r="K46" s="169">
        <v>215</v>
      </c>
      <c r="L46" s="169">
        <f>K46*B46</f>
        <v>38.699999999999996</v>
      </c>
      <c r="M46" s="176" t="s">
        <v>29</v>
      </c>
      <c r="N46" s="1"/>
      <c r="O46" s="1"/>
      <c r="P46" s="1"/>
      <c r="Q46" s="4">
        <f>L46/L$63</f>
        <v>6.3359010774248872E-4</v>
      </c>
      <c r="S46" s="158"/>
      <c r="T46" s="165"/>
      <c r="U46" s="12"/>
      <c r="V46" s="22"/>
    </row>
    <row r="47" spans="1:22" ht="18" customHeight="1" thickTop="1" thickBot="1">
      <c r="A47" s="168" t="s">
        <v>112</v>
      </c>
      <c r="B47" s="203">
        <v>0.03</v>
      </c>
      <c r="C47" s="203">
        <v>0.02</v>
      </c>
      <c r="D47" s="203">
        <v>0.04</v>
      </c>
      <c r="E47" s="203">
        <v>0.02</v>
      </c>
      <c r="F47" s="239">
        <f>B47-C47</f>
        <v>9.9999999999999985E-3</v>
      </c>
      <c r="G47" s="239">
        <f>F47/C47*100</f>
        <v>49.999999999999986</v>
      </c>
      <c r="H47" s="172">
        <v>2E-3</v>
      </c>
      <c r="I47" s="215">
        <f>+B47/H47</f>
        <v>15</v>
      </c>
      <c r="J47" s="181"/>
      <c r="K47" s="169">
        <v>259.81</v>
      </c>
      <c r="L47" s="169">
        <f>K47*B47</f>
        <v>7.7942999999999998</v>
      </c>
      <c r="M47" s="176" t="s">
        <v>30</v>
      </c>
      <c r="N47" s="1"/>
      <c r="O47" s="1"/>
      <c r="P47" s="1"/>
      <c r="Q47" s="4">
        <f>L47/L$63</f>
        <v>1.2760701231982635E-4</v>
      </c>
      <c r="S47" s="158"/>
      <c r="T47" s="165"/>
      <c r="U47" s="12"/>
      <c r="V47" s="9"/>
    </row>
    <row r="48" spans="1:22" ht="18" customHeight="1" thickTop="1" thickBot="1">
      <c r="A48" s="168"/>
      <c r="B48" s="203"/>
      <c r="C48" s="203"/>
      <c r="D48" s="203"/>
      <c r="E48" s="203"/>
      <c r="F48" s="229"/>
      <c r="G48" s="230"/>
      <c r="H48" s="184"/>
      <c r="I48" s="215"/>
      <c r="J48" s="181"/>
      <c r="K48" s="169"/>
      <c r="L48" s="169"/>
      <c r="M48" s="176"/>
      <c r="N48" s="1"/>
      <c r="O48" s="1"/>
      <c r="P48" s="1"/>
      <c r="Q48" s="4"/>
      <c r="S48" s="159"/>
      <c r="T48" s="166"/>
    </row>
    <row r="49" spans="1:20" ht="18" customHeight="1" thickTop="1" thickBot="1">
      <c r="A49" s="200" t="s">
        <v>12</v>
      </c>
      <c r="B49" s="221"/>
      <c r="C49" s="221"/>
      <c r="D49" s="221"/>
      <c r="E49" s="221"/>
      <c r="F49" s="189"/>
      <c r="G49" s="190"/>
      <c r="H49" s="191"/>
      <c r="I49" s="216"/>
      <c r="J49" s="198"/>
      <c r="K49" s="188"/>
      <c r="L49" s="188"/>
      <c r="M49" s="194"/>
      <c r="N49" s="1"/>
      <c r="O49" s="1"/>
      <c r="P49" s="1"/>
      <c r="Q49" s="4"/>
      <c r="S49" s="159"/>
      <c r="T49" s="166"/>
    </row>
    <row r="50" spans="1:20" ht="18" customHeight="1" thickTop="1" thickBot="1">
      <c r="A50" s="180" t="s">
        <v>113</v>
      </c>
      <c r="B50" s="203">
        <v>0.02</v>
      </c>
      <c r="C50" s="203">
        <v>0.02</v>
      </c>
      <c r="D50" s="203">
        <v>0.02</v>
      </c>
      <c r="E50" s="203">
        <v>0.01</v>
      </c>
      <c r="F50" s="222">
        <f>B50-C50</f>
        <v>0</v>
      </c>
      <c r="G50" s="222">
        <f>F50/C50*100</f>
        <v>0</v>
      </c>
      <c r="H50" s="172">
        <v>-6.4000000000000003E-3</v>
      </c>
      <c r="I50" s="215" t="s">
        <v>46</v>
      </c>
      <c r="J50" s="181"/>
      <c r="K50" s="169">
        <v>36.500264000000001</v>
      </c>
      <c r="L50" s="169">
        <f>K50*B50</f>
        <v>0.73000528000000009</v>
      </c>
      <c r="M50" s="179" t="s">
        <v>45</v>
      </c>
      <c r="N50" s="1"/>
      <c r="O50" s="1"/>
      <c r="P50" s="1"/>
      <c r="Q50" s="4">
        <f>L50/L$63</f>
        <v>1.1951527752139166E-5</v>
      </c>
      <c r="S50" s="159"/>
      <c r="T50" s="166"/>
    </row>
    <row r="51" spans="1:20" ht="18" customHeight="1" thickTop="1" thickBot="1">
      <c r="A51" s="180" t="s">
        <v>114</v>
      </c>
      <c r="B51" s="203">
        <v>0.12</v>
      </c>
      <c r="C51" s="203">
        <v>0.12</v>
      </c>
      <c r="D51" s="203">
        <v>0.12</v>
      </c>
      <c r="E51" s="203">
        <v>0.12</v>
      </c>
      <c r="F51" s="222">
        <f>B51-C51</f>
        <v>0</v>
      </c>
      <c r="G51" s="222">
        <f>F51/C51*100</f>
        <v>0</v>
      </c>
      <c r="H51" s="172">
        <v>1.0200000000000001E-2</v>
      </c>
      <c r="I51" s="215">
        <f>B51/H51</f>
        <v>11.76470588235294</v>
      </c>
      <c r="J51" s="211"/>
      <c r="K51" s="169">
        <v>6.83</v>
      </c>
      <c r="L51" s="169">
        <f>K51*B51</f>
        <v>0.8196</v>
      </c>
      <c r="M51" s="179" t="s">
        <v>13</v>
      </c>
      <c r="N51" s="1"/>
      <c r="O51" s="1"/>
      <c r="P51" s="1"/>
      <c r="Q51" s="4">
        <f>L51/L$63</f>
        <v>1.3418357940716893E-5</v>
      </c>
      <c r="S51" s="159"/>
      <c r="T51" s="166"/>
    </row>
    <row r="52" spans="1:20" ht="18" customHeight="1" thickTop="1" thickBot="1">
      <c r="A52" s="180" t="s">
        <v>115</v>
      </c>
      <c r="B52" s="203">
        <v>0.04</v>
      </c>
      <c r="C52" s="203">
        <v>0.04</v>
      </c>
      <c r="D52" s="203">
        <v>0.04</v>
      </c>
      <c r="E52" s="203">
        <v>0.04</v>
      </c>
      <c r="F52" s="239">
        <f>B52-C52</f>
        <v>0</v>
      </c>
      <c r="G52" s="239">
        <f>F52/C52*100</f>
        <v>0</v>
      </c>
      <c r="H52" s="172">
        <v>1.47E-2</v>
      </c>
      <c r="I52" s="215">
        <f>B52/H52</f>
        <v>2.72108843537415</v>
      </c>
      <c r="J52" s="181"/>
      <c r="K52" s="196">
        <v>21.828035</v>
      </c>
      <c r="L52" s="169">
        <f>K52*B52</f>
        <v>0.87312140000000005</v>
      </c>
      <c r="M52" s="179" t="s">
        <v>14</v>
      </c>
      <c r="N52" s="1"/>
      <c r="O52" s="1"/>
      <c r="P52" s="1"/>
      <c r="Q52" s="4">
        <f>L52/L$63</f>
        <v>1.4294601599438569E-5</v>
      </c>
      <c r="S52" s="159"/>
      <c r="T52" s="166"/>
    </row>
    <row r="53" spans="1:20" ht="18" customHeight="1" thickTop="1" thickBot="1">
      <c r="A53" s="180"/>
      <c r="B53" s="203"/>
      <c r="C53" s="203"/>
      <c r="D53" s="203"/>
      <c r="E53" s="203"/>
      <c r="F53" s="251"/>
      <c r="G53" s="252"/>
      <c r="H53" s="184"/>
      <c r="I53" s="215"/>
      <c r="J53" s="199"/>
      <c r="K53" s="169"/>
      <c r="L53" s="169"/>
      <c r="M53" s="179"/>
      <c r="N53" s="1"/>
      <c r="O53" s="1"/>
      <c r="P53" s="1"/>
      <c r="Q53" s="4"/>
      <c r="S53" s="159"/>
      <c r="T53" s="166"/>
    </row>
    <row r="54" spans="1:20" ht="18" customHeight="1" thickTop="1" thickBot="1">
      <c r="A54" s="200" t="s">
        <v>15</v>
      </c>
      <c r="B54" s="221"/>
      <c r="C54" s="221"/>
      <c r="D54" s="221"/>
      <c r="E54" s="221"/>
      <c r="F54" s="253"/>
      <c r="G54" s="254"/>
      <c r="H54" s="191"/>
      <c r="I54" s="216"/>
      <c r="J54" s="193"/>
      <c r="K54" s="188"/>
      <c r="L54" s="188"/>
      <c r="M54" s="194"/>
      <c r="N54" s="1"/>
      <c r="O54" s="1"/>
      <c r="P54" s="1"/>
      <c r="Q54" s="4"/>
      <c r="S54" s="159"/>
      <c r="T54" s="166"/>
    </row>
    <row r="55" spans="1:20" ht="18" customHeight="1" thickTop="1" thickBot="1">
      <c r="A55" s="168" t="s">
        <v>118</v>
      </c>
      <c r="B55" s="203">
        <v>0.52</v>
      </c>
      <c r="C55" s="203">
        <v>0.52</v>
      </c>
      <c r="D55" s="203">
        <v>0.52</v>
      </c>
      <c r="E55" s="203">
        <v>0.52</v>
      </c>
      <c r="F55" s="239">
        <f>B55-C55</f>
        <v>0</v>
      </c>
      <c r="G55" s="239">
        <f>F55/C55*100</f>
        <v>0</v>
      </c>
      <c r="H55" s="211"/>
      <c r="I55" s="215" t="s">
        <v>46</v>
      </c>
      <c r="J55" s="174"/>
      <c r="K55" s="196">
        <v>0.97886799999999996</v>
      </c>
      <c r="L55" s="169">
        <f>K55*B55*100</f>
        <v>50.901136000000001</v>
      </c>
      <c r="M55" s="179" t="s">
        <v>21</v>
      </c>
      <c r="N55" s="1"/>
      <c r="O55" s="1"/>
      <c r="P55" s="1"/>
      <c r="Q55" s="4">
        <f>L55/L$63</f>
        <v>8.3334512254405876E-4</v>
      </c>
      <c r="S55" s="159"/>
      <c r="T55" s="166"/>
    </row>
    <row r="56" spans="1:20" ht="18" customHeight="1" thickTop="1" thickBot="1">
      <c r="A56" s="180" t="s">
        <v>117</v>
      </c>
      <c r="B56" s="203">
        <v>37</v>
      </c>
      <c r="C56" s="203">
        <v>37</v>
      </c>
      <c r="D56" s="203">
        <v>37</v>
      </c>
      <c r="E56" s="203">
        <v>37</v>
      </c>
      <c r="F56" s="239">
        <f>B56-C56</f>
        <v>0</v>
      </c>
      <c r="G56" s="239">
        <f>F56/C56*100</f>
        <v>0</v>
      </c>
      <c r="H56" s="184">
        <v>0.18959999999999999</v>
      </c>
      <c r="I56" s="215">
        <f>B56/H56</f>
        <v>195.14767932489451</v>
      </c>
      <c r="J56" s="174"/>
      <c r="K56" s="196">
        <v>404.17</v>
      </c>
      <c r="L56" s="181">
        <v>14878.01</v>
      </c>
      <c r="M56" s="179" t="s">
        <v>20</v>
      </c>
      <c r="N56" s="1"/>
      <c r="O56" s="1"/>
      <c r="P56" s="1"/>
      <c r="Q56" s="4">
        <f>L56/L$63</f>
        <v>0.24358036069493089</v>
      </c>
      <c r="S56" s="159"/>
      <c r="T56" s="166"/>
    </row>
    <row r="57" spans="1:20" ht="18" customHeight="1" thickTop="1" thickBot="1">
      <c r="A57" s="168" t="s">
        <v>116</v>
      </c>
      <c r="B57" s="203">
        <v>1.99</v>
      </c>
      <c r="C57" s="203">
        <v>2.34</v>
      </c>
      <c r="D57" s="203">
        <v>2.34</v>
      </c>
      <c r="E57" s="203">
        <v>1.99</v>
      </c>
      <c r="F57" s="222">
        <f>B57-C57</f>
        <v>-0.34999999999999987</v>
      </c>
      <c r="G57" s="222">
        <f>F57/C57*100</f>
        <v>-14.957264957264952</v>
      </c>
      <c r="H57" s="184">
        <v>-1.0464</v>
      </c>
      <c r="I57" s="215" t="s">
        <v>46</v>
      </c>
      <c r="J57" s="181"/>
      <c r="K57" s="196">
        <v>255.42691099999999</v>
      </c>
      <c r="L57" s="169">
        <f>K57*B57</f>
        <v>508.29955288999997</v>
      </c>
      <c r="M57" s="179" t="s">
        <v>42</v>
      </c>
      <c r="N57" s="1"/>
      <c r="O57" s="1"/>
      <c r="P57" s="1"/>
      <c r="Q57" s="4">
        <f>L57/L$63</f>
        <v>8.3217976351688365E-3</v>
      </c>
      <c r="S57" s="159"/>
      <c r="T57" s="166"/>
    </row>
    <row r="58" spans="1:20" ht="18" customHeight="1" thickTop="1" thickBot="1">
      <c r="A58" s="168" t="s">
        <v>121</v>
      </c>
      <c r="B58" s="203">
        <v>32.89</v>
      </c>
      <c r="C58" s="203">
        <v>34.99</v>
      </c>
      <c r="D58" s="203">
        <v>34.99</v>
      </c>
      <c r="E58" s="203">
        <v>32.89</v>
      </c>
      <c r="F58" s="222">
        <f>B58-C58</f>
        <v>-2.1000000000000014</v>
      </c>
      <c r="G58" s="222">
        <f>F58/C58*100</f>
        <v>-6.0017147756501892</v>
      </c>
      <c r="H58" s="184">
        <v>-5.4945000000000004</v>
      </c>
      <c r="I58" s="215" t="s">
        <v>46</v>
      </c>
      <c r="J58" s="211">
        <v>0.12859999999999999</v>
      </c>
      <c r="K58" s="196">
        <v>906.96398799999997</v>
      </c>
      <c r="L58" s="169">
        <f>K58*B58</f>
        <v>29830.045565320001</v>
      </c>
      <c r="M58" s="179" t="s">
        <v>120</v>
      </c>
      <c r="N58" s="1"/>
      <c r="O58" s="1"/>
      <c r="P58" s="1"/>
      <c r="Q58" s="4">
        <f>L58/L$63</f>
        <v>0.48837265590941725</v>
      </c>
      <c r="S58" s="159"/>
      <c r="T58" s="166"/>
    </row>
    <row r="59" spans="1:20" ht="18" customHeight="1" thickTop="1">
      <c r="A59" s="204"/>
      <c r="B59" s="234"/>
      <c r="C59" s="234"/>
      <c r="D59" s="234"/>
      <c r="E59" s="234"/>
      <c r="F59" s="235"/>
      <c r="G59" s="235"/>
      <c r="H59" s="205"/>
      <c r="I59" s="236"/>
      <c r="J59" s="206"/>
      <c r="K59" s="207"/>
      <c r="L59" s="206"/>
      <c r="M59" s="208"/>
      <c r="N59" s="1"/>
      <c r="O59" s="1"/>
      <c r="P59" s="1"/>
      <c r="Q59" s="4"/>
      <c r="S59" s="159"/>
      <c r="T59" s="166"/>
    </row>
    <row r="60" spans="1:20" ht="18" customHeight="1" thickBot="1">
      <c r="A60" s="200" t="s">
        <v>128</v>
      </c>
      <c r="B60" s="221"/>
      <c r="C60" s="221"/>
      <c r="D60" s="221"/>
      <c r="E60" s="221"/>
      <c r="F60" s="237"/>
      <c r="G60" s="238"/>
      <c r="H60" s="191"/>
      <c r="I60" s="216"/>
      <c r="J60" s="193"/>
      <c r="K60" s="188"/>
      <c r="L60" s="188"/>
      <c r="M60" s="194"/>
      <c r="N60" s="1"/>
      <c r="O60" s="1"/>
      <c r="P60" s="1"/>
      <c r="Q60" s="4"/>
      <c r="S60" s="159"/>
      <c r="T60" s="166"/>
    </row>
    <row r="61" spans="1:20" ht="18" customHeight="1" thickTop="1" thickBot="1">
      <c r="A61" s="168" t="s">
        <v>129</v>
      </c>
      <c r="B61" s="203">
        <v>5.5</v>
      </c>
      <c r="C61" s="203">
        <v>4.5</v>
      </c>
      <c r="D61" s="203">
        <v>5.5</v>
      </c>
      <c r="E61" s="203">
        <v>4.5</v>
      </c>
      <c r="F61" s="239">
        <f>SUM(B61-C61)</f>
        <v>1</v>
      </c>
      <c r="G61" s="239">
        <f>F61/C61*100</f>
        <v>22.222222222222221</v>
      </c>
      <c r="H61" s="184">
        <v>2.9426000000000001</v>
      </c>
      <c r="I61" s="215">
        <f>B61/H61</f>
        <v>1.8690953578468021</v>
      </c>
      <c r="J61" s="211">
        <v>0.05</v>
      </c>
      <c r="K61" s="196">
        <v>8.6414690000000007</v>
      </c>
      <c r="L61" s="169">
        <f>K61*B61</f>
        <v>47.528079500000004</v>
      </c>
      <c r="M61" s="179" t="s">
        <v>130</v>
      </c>
      <c r="N61" s="1"/>
      <c r="O61" s="1"/>
      <c r="P61" s="1"/>
      <c r="Q61" s="4"/>
      <c r="S61" s="159"/>
      <c r="T61" s="166"/>
    </row>
    <row r="62" spans="1:20" ht="18" customHeight="1" thickTop="1" thickBot="1">
      <c r="A62" s="168" t="s">
        <v>124</v>
      </c>
      <c r="B62" s="203">
        <v>39.950000000000003</v>
      </c>
      <c r="C62" s="203">
        <v>35.799999999999997</v>
      </c>
      <c r="D62" s="203">
        <v>47</v>
      </c>
      <c r="E62" s="203">
        <v>35.799999999999997</v>
      </c>
      <c r="F62" s="239">
        <f>B62-C62</f>
        <v>4.1500000000000057</v>
      </c>
      <c r="G62" s="239">
        <f>F62/C62*100</f>
        <v>11.592178770949738</v>
      </c>
      <c r="H62" s="184"/>
      <c r="I62" s="215"/>
      <c r="J62" s="181"/>
      <c r="K62" s="196">
        <v>0.4</v>
      </c>
      <c r="L62" s="169">
        <f>K62*B62</f>
        <v>15.980000000000002</v>
      </c>
      <c r="M62" s="179" t="s">
        <v>125</v>
      </c>
      <c r="N62" s="1"/>
      <c r="O62" s="1"/>
      <c r="P62" s="1"/>
      <c r="Q62" s="4"/>
      <c r="S62" s="159"/>
      <c r="T62" s="166"/>
    </row>
    <row r="63" spans="1:20" s="51" customFormat="1" ht="18.75" customHeight="1" thickTop="1" thickBot="1">
      <c r="A63" s="115" t="s">
        <v>4</v>
      </c>
      <c r="B63" s="227"/>
      <c r="C63" s="74"/>
      <c r="D63" s="74"/>
      <c r="E63" s="75"/>
      <c r="F63" s="76"/>
      <c r="G63" s="76"/>
      <c r="H63" s="74"/>
      <c r="I63" s="77"/>
      <c r="J63" s="74"/>
      <c r="K63" s="223">
        <f>+SUM(K7:K58)</f>
        <v>31624.332577999987</v>
      </c>
      <c r="L63" s="94">
        <f>+SUM(L7:L62)</f>
        <v>61080.499090950005</v>
      </c>
      <c r="M63" s="78"/>
      <c r="N63" s="49"/>
      <c r="O63" s="49"/>
      <c r="P63" s="49"/>
      <c r="Q63" s="50">
        <f>SUM(Q7:Q58)</f>
        <v>0.9989602560482449</v>
      </c>
      <c r="S63" s="160"/>
      <c r="T63" s="167"/>
    </row>
    <row r="64" spans="1:20" ht="16.5" customHeight="1" thickTop="1">
      <c r="A64" s="69"/>
      <c r="B64" s="228"/>
      <c r="C64" s="2"/>
      <c r="D64" s="2"/>
      <c r="E64" s="57"/>
      <c r="F64" s="52"/>
      <c r="G64" s="52"/>
      <c r="H64" s="2"/>
      <c r="I64" s="66"/>
      <c r="J64" s="67"/>
      <c r="K64" s="68"/>
      <c r="L64" s="68"/>
      <c r="M64" s="2"/>
      <c r="N64" s="3"/>
      <c r="O64" s="1"/>
      <c r="P64" s="1"/>
    </row>
    <row r="65" spans="1:24" ht="16.5" customHeight="1" thickBot="1">
      <c r="A65" s="2"/>
      <c r="B65" s="57"/>
      <c r="C65" s="52"/>
      <c r="D65" s="52"/>
      <c r="E65" s="2"/>
      <c r="F65" s="10"/>
      <c r="J65" s="2"/>
      <c r="K65" s="217"/>
      <c r="L65" s="220"/>
      <c r="M65" s="2"/>
      <c r="N65" s="1"/>
      <c r="O65" s="1"/>
      <c r="P65" s="1"/>
    </row>
    <row r="66" spans="1:24" ht="27" customHeight="1" thickTop="1" thickBot="1">
      <c r="A66" s="257" t="s">
        <v>131</v>
      </c>
      <c r="B66" s="258"/>
      <c r="C66" s="259"/>
      <c r="F66" s="264"/>
      <c r="G66" s="265" t="s">
        <v>139</v>
      </c>
      <c r="H66" s="266"/>
      <c r="I66" s="267" t="s">
        <v>139</v>
      </c>
      <c r="J66" s="91"/>
      <c r="K66" s="219"/>
      <c r="M66" s="35"/>
      <c r="N66" s="35"/>
      <c r="O66" s="35"/>
      <c r="P66" s="42"/>
      <c r="Q66" s="9"/>
      <c r="R66" s="5"/>
    </row>
    <row r="67" spans="1:24" ht="31.5" customHeight="1" thickTop="1" thickBot="1">
      <c r="A67" s="64"/>
      <c r="B67" s="261" t="s">
        <v>132</v>
      </c>
      <c r="C67" s="262" t="s">
        <v>133</v>
      </c>
      <c r="F67" s="268" t="s">
        <v>25</v>
      </c>
      <c r="G67" s="269">
        <v>0.01</v>
      </c>
      <c r="H67" s="270"/>
      <c r="I67" s="271"/>
      <c r="J67" s="92"/>
      <c r="K67" s="93"/>
      <c r="M67" s="111" t="s">
        <v>36</v>
      </c>
      <c r="N67" s="47"/>
      <c r="O67" s="46"/>
      <c r="P67" s="9"/>
      <c r="Q67" s="35"/>
      <c r="R67" s="42"/>
      <c r="S67" s="9"/>
      <c r="T67" s="23"/>
      <c r="U67" s="9"/>
      <c r="V67" s="5"/>
    </row>
    <row r="68" spans="1:24" ht="34.5" customHeight="1" thickTop="1" thickBot="1">
      <c r="A68" s="260" t="s">
        <v>143</v>
      </c>
      <c r="B68" s="272">
        <v>1969.58</v>
      </c>
      <c r="C68" s="272">
        <v>1899.59</v>
      </c>
      <c r="F68" s="268" t="s">
        <v>1</v>
      </c>
      <c r="G68" s="269">
        <v>0.01</v>
      </c>
      <c r="H68" s="270"/>
      <c r="I68" s="271"/>
      <c r="K68" s="87"/>
      <c r="M68" s="111" t="s">
        <v>37</v>
      </c>
      <c r="N68" s="31"/>
      <c r="O68" s="25"/>
      <c r="P68" s="45"/>
      <c r="Q68" s="46"/>
      <c r="R68" s="9"/>
      <c r="S68" s="9"/>
      <c r="T68" s="23"/>
      <c r="U68" s="9"/>
      <c r="V68" s="9"/>
      <c r="W68" s="5"/>
    </row>
    <row r="69" spans="1:24" ht="27" customHeight="1" thickTop="1" thickBot="1">
      <c r="A69" s="260" t="s">
        <v>144</v>
      </c>
      <c r="B69" s="272">
        <v>1972.64</v>
      </c>
      <c r="C69" s="272">
        <v>1903.12</v>
      </c>
      <c r="F69" s="268" t="s">
        <v>7</v>
      </c>
      <c r="G69" s="269">
        <v>0.05</v>
      </c>
      <c r="H69" s="270"/>
      <c r="I69" s="271"/>
      <c r="K69" s="88"/>
      <c r="M69" s="111" t="s">
        <v>38</v>
      </c>
      <c r="N69" s="31"/>
      <c r="O69" s="25"/>
      <c r="P69" s="6"/>
      <c r="Q69" s="25"/>
      <c r="R69" s="45"/>
      <c r="S69" s="8"/>
      <c r="T69" s="23"/>
      <c r="U69" s="8"/>
      <c r="V69" s="8"/>
      <c r="W69" s="5"/>
    </row>
    <row r="70" spans="1:24" ht="21.75" customHeight="1" thickTop="1" thickBot="1">
      <c r="A70" s="65" t="s">
        <v>140</v>
      </c>
      <c r="B70" s="263" t="s">
        <v>146</v>
      </c>
      <c r="C70" s="263" t="s">
        <v>147</v>
      </c>
      <c r="F70" s="268" t="s">
        <v>39</v>
      </c>
      <c r="G70" s="269">
        <v>0.08</v>
      </c>
      <c r="H70" s="270"/>
      <c r="I70" s="271"/>
      <c r="J70" s="5"/>
      <c r="K70" s="89"/>
      <c r="M70" s="111" t="s">
        <v>122</v>
      </c>
      <c r="N70" s="35"/>
      <c r="O70" s="35"/>
      <c r="P70" s="42"/>
      <c r="Q70" s="25"/>
      <c r="R70" s="6"/>
      <c r="S70" s="9"/>
      <c r="T70" s="23"/>
      <c r="U70" s="9"/>
      <c r="V70" s="9"/>
      <c r="W70" s="5"/>
    </row>
    <row r="71" spans="1:24" ht="30" customHeight="1" thickTop="1" thickBot="1">
      <c r="A71" s="231" t="s">
        <v>145</v>
      </c>
      <c r="B71" s="224">
        <v>-0.1275</v>
      </c>
      <c r="C71" s="225">
        <v>-0.15179999999999999</v>
      </c>
      <c r="F71" s="268"/>
      <c r="G71" s="269"/>
      <c r="H71" s="270"/>
      <c r="I71" s="271"/>
      <c r="J71" s="249"/>
      <c r="K71" s="90"/>
      <c r="M71" s="46"/>
      <c r="N71" s="47"/>
      <c r="O71" s="46"/>
      <c r="P71" s="9"/>
      <c r="Q71" s="25"/>
      <c r="R71" s="33"/>
      <c r="S71" s="23"/>
      <c r="T71" s="9"/>
      <c r="U71" s="9"/>
      <c r="V71" s="9"/>
      <c r="W71" s="5"/>
    </row>
    <row r="72" spans="1:24" ht="24" customHeight="1" thickTop="1" thickBot="1">
      <c r="A72" s="32"/>
      <c r="B72" s="212"/>
      <c r="C72" s="213"/>
      <c r="D72" s="212"/>
      <c r="E72" s="255"/>
      <c r="F72" s="268"/>
      <c r="G72" s="269"/>
      <c r="H72" s="268"/>
      <c r="I72" s="271"/>
      <c r="J72" s="90"/>
      <c r="K72" s="90"/>
      <c r="M72" s="46"/>
      <c r="N72" s="47"/>
      <c r="O72" s="46"/>
      <c r="P72" s="9"/>
      <c r="Q72" s="25"/>
      <c r="R72" s="33"/>
      <c r="S72" s="23"/>
      <c r="T72" s="9"/>
      <c r="U72" s="9"/>
      <c r="V72" s="9"/>
      <c r="W72" s="5"/>
    </row>
    <row r="73" spans="1:24" ht="24" customHeight="1" thickTop="1">
      <c r="A73" s="32"/>
      <c r="B73" s="212"/>
      <c r="C73" s="213"/>
      <c r="D73" s="212"/>
      <c r="E73" s="214"/>
      <c r="F73" s="90"/>
      <c r="J73" s="90"/>
      <c r="K73" s="90"/>
      <c r="M73" s="46"/>
      <c r="N73" s="47"/>
      <c r="O73" s="46"/>
      <c r="P73" s="9"/>
      <c r="Q73" s="25"/>
      <c r="R73" s="33"/>
      <c r="S73" s="23"/>
      <c r="T73" s="9"/>
      <c r="U73" s="9"/>
      <c r="V73" s="9"/>
      <c r="W73" s="5"/>
    </row>
    <row r="74" spans="1:24" ht="24" customHeight="1" thickBot="1">
      <c r="A74" s="201"/>
      <c r="B74" s="202"/>
      <c r="C74" s="202"/>
      <c r="D74" s="32"/>
      <c r="G74" s="63"/>
      <c r="I74" s="90"/>
      <c r="J74" s="90"/>
      <c r="K74" s="90"/>
      <c r="M74" s="46"/>
      <c r="N74" s="47"/>
      <c r="O74" s="46"/>
      <c r="P74" s="9"/>
      <c r="Q74" s="25"/>
      <c r="R74" s="33"/>
      <c r="S74" s="23"/>
      <c r="T74" s="9"/>
      <c r="U74" s="9"/>
      <c r="V74" s="9"/>
      <c r="W74" s="5"/>
    </row>
    <row r="75" spans="1:24" ht="20.25" thickTop="1" thickBot="1">
      <c r="A75" s="103"/>
      <c r="B75" s="103"/>
      <c r="C75" s="104"/>
      <c r="D75" s="103"/>
      <c r="E75" s="103"/>
      <c r="F75" s="103"/>
      <c r="G75" s="104"/>
      <c r="I75" s="85"/>
      <c r="J75" s="85"/>
      <c r="K75" s="85"/>
      <c r="M75" s="25"/>
      <c r="N75" s="31"/>
      <c r="O75" s="25"/>
      <c r="P75" s="45"/>
      <c r="Q75" s="25"/>
      <c r="R75" s="6"/>
      <c r="S75" s="23"/>
      <c r="T75" s="9"/>
      <c r="U75" s="9"/>
      <c r="V75" s="9"/>
      <c r="W75" s="8"/>
      <c r="X75" s="5"/>
    </row>
    <row r="76" spans="1:24" ht="20.25" hidden="1" thickTop="1" thickBot="1">
      <c r="A76" s="102" t="s">
        <v>60</v>
      </c>
      <c r="B76" s="103"/>
      <c r="C76" s="103"/>
      <c r="D76" s="103"/>
      <c r="E76" s="97"/>
      <c r="F76" s="97"/>
      <c r="G76" s="106"/>
      <c r="I76" s="96"/>
      <c r="J76" s="85"/>
      <c r="K76" s="85"/>
      <c r="L76" s="1"/>
      <c r="M76" s="25"/>
      <c r="N76" s="31"/>
      <c r="O76" s="25"/>
      <c r="P76" s="45"/>
      <c r="Q76" s="25"/>
      <c r="R76" s="6"/>
      <c r="S76" s="23"/>
      <c r="T76" s="9"/>
      <c r="U76" s="9"/>
      <c r="V76" s="9"/>
      <c r="W76" s="8"/>
      <c r="X76" s="5"/>
    </row>
    <row r="77" spans="1:24" ht="21.75" hidden="1" customHeight="1" thickTop="1">
      <c r="A77" s="105" t="s">
        <v>71</v>
      </c>
      <c r="B77" s="97"/>
      <c r="C77" s="97"/>
      <c r="D77" s="97"/>
      <c r="E77" s="138" t="s">
        <v>64</v>
      </c>
      <c r="F77" s="138" t="s">
        <v>65</v>
      </c>
      <c r="G77" s="110" t="s">
        <v>66</v>
      </c>
      <c r="I77" s="96"/>
      <c r="J77" s="85"/>
      <c r="K77" s="85"/>
      <c r="L77" s="1"/>
      <c r="M77" s="25"/>
      <c r="N77" s="31"/>
      <c r="O77" s="25"/>
      <c r="P77" s="45"/>
      <c r="Q77" s="25"/>
      <c r="R77" s="6"/>
      <c r="S77" s="23"/>
      <c r="T77" s="9"/>
      <c r="U77" s="9"/>
      <c r="V77" s="9"/>
      <c r="W77" s="8"/>
      <c r="X77" s="5"/>
    </row>
    <row r="78" spans="1:24" ht="33" hidden="1" thickTop="1" thickBot="1">
      <c r="A78" s="107" t="s">
        <v>61</v>
      </c>
      <c r="B78" s="99" t="s">
        <v>70</v>
      </c>
      <c r="C78" s="138" t="s">
        <v>62</v>
      </c>
      <c r="D78" s="138" t="s">
        <v>63</v>
      </c>
      <c r="E78" s="139" t="s">
        <v>69</v>
      </c>
      <c r="F78" s="100"/>
      <c r="G78" s="109"/>
      <c r="I78" s="95"/>
      <c r="J78" s="85"/>
      <c r="K78" s="85"/>
      <c r="L78" s="1"/>
      <c r="M78" s="25"/>
      <c r="N78" s="31"/>
      <c r="O78" s="25"/>
      <c r="P78" s="45"/>
      <c r="Q78" s="25"/>
      <c r="R78" s="6"/>
      <c r="S78" s="23"/>
      <c r="T78" s="9"/>
      <c r="U78" s="9"/>
      <c r="V78" s="9"/>
      <c r="W78" s="8"/>
      <c r="X78" s="5"/>
    </row>
    <row r="79" spans="1:24" ht="18.75" hidden="1" customHeight="1" thickTop="1" thickBot="1">
      <c r="A79" s="108" t="s">
        <v>13</v>
      </c>
      <c r="B79" s="73">
        <v>5.0000000000000001E-3</v>
      </c>
      <c r="C79" s="100" t="s">
        <v>68</v>
      </c>
      <c r="D79" s="139" t="s">
        <v>67</v>
      </c>
      <c r="G79" s="63"/>
      <c r="I79" s="85"/>
      <c r="J79" s="85"/>
      <c r="K79" s="85"/>
      <c r="L79" s="1"/>
      <c r="M79" s="25"/>
      <c r="N79" s="31"/>
      <c r="O79" s="25"/>
      <c r="P79" s="45"/>
      <c r="Q79" s="25"/>
      <c r="R79" s="6"/>
      <c r="S79" s="23"/>
      <c r="T79" s="9"/>
      <c r="U79" s="9"/>
      <c r="V79" s="9"/>
      <c r="W79" s="8"/>
      <c r="X79" s="5"/>
    </row>
    <row r="80" spans="1:24" ht="9.75" hidden="1" customHeight="1" thickTop="1">
      <c r="G80" s="63"/>
      <c r="I80" s="85"/>
      <c r="J80" s="85"/>
      <c r="K80" s="85"/>
      <c r="L80" s="1"/>
      <c r="M80" s="25"/>
      <c r="N80" s="31"/>
      <c r="O80" s="25"/>
      <c r="P80" s="45"/>
      <c r="Q80" s="25"/>
      <c r="R80" s="6"/>
      <c r="S80" s="23"/>
      <c r="T80" s="9"/>
      <c r="U80" s="9"/>
      <c r="V80" s="9"/>
      <c r="W80" s="8"/>
      <c r="X80" s="5"/>
    </row>
    <row r="81" spans="1:24" ht="9.75" hidden="1" customHeight="1" thickBot="1">
      <c r="E81" s="118"/>
      <c r="F81" s="118"/>
      <c r="G81" s="119"/>
      <c r="H81" s="120"/>
      <c r="I81" s="85"/>
      <c r="J81" s="85"/>
      <c r="K81" s="85"/>
      <c r="L81" s="1"/>
      <c r="M81" s="25"/>
      <c r="N81" s="31"/>
      <c r="O81" s="25"/>
      <c r="P81" s="45"/>
      <c r="Q81" s="25"/>
      <c r="R81" s="6"/>
      <c r="S81" s="23"/>
      <c r="T81" s="9"/>
      <c r="U81" s="9"/>
      <c r="V81" s="9"/>
      <c r="W81" s="8"/>
      <c r="X81" s="5"/>
    </row>
    <row r="82" spans="1:24" s="126" customFormat="1" ht="21.75" customHeight="1" thickTop="1" thickBot="1">
      <c r="A82" s="116" t="s">
        <v>52</v>
      </c>
      <c r="B82" s="117"/>
      <c r="C82" s="118"/>
      <c r="D82" s="118"/>
      <c r="E82" s="130"/>
      <c r="F82" s="129"/>
      <c r="G82" s="131"/>
      <c r="H82" s="120"/>
      <c r="I82" s="121"/>
      <c r="J82" s="122"/>
      <c r="K82" s="123"/>
      <c r="L82" s="24"/>
      <c r="M82" s="24"/>
      <c r="N82" s="31"/>
      <c r="O82" s="25"/>
      <c r="P82" s="33"/>
      <c r="Q82" s="25"/>
      <c r="R82" s="6"/>
      <c r="S82" s="124"/>
      <c r="T82" s="6"/>
      <c r="U82" s="6"/>
      <c r="V82" s="6"/>
      <c r="W82" s="6"/>
      <c r="X82" s="125"/>
    </row>
    <row r="83" spans="1:24" s="126" customFormat="1" ht="21.75" customHeight="1" thickTop="1" thickBot="1">
      <c r="A83" s="127" t="s">
        <v>50</v>
      </c>
      <c r="B83" s="128"/>
      <c r="C83" s="129"/>
      <c r="D83" s="130"/>
      <c r="E83" s="130"/>
      <c r="F83" s="130"/>
      <c r="G83" s="131"/>
      <c r="H83" s="120"/>
      <c r="I83" s="121"/>
      <c r="J83" s="132"/>
      <c r="K83" s="132"/>
      <c r="L83" s="132"/>
      <c r="M83" s="132"/>
      <c r="N83" s="132"/>
      <c r="O83" s="132"/>
      <c r="P83" s="132"/>
      <c r="Q83" s="133"/>
      <c r="R83" s="6"/>
      <c r="S83" s="124"/>
      <c r="T83" s="6"/>
      <c r="U83" s="6"/>
      <c r="V83" s="6"/>
      <c r="W83" s="6"/>
      <c r="X83" s="125"/>
    </row>
    <row r="84" spans="1:24" s="126" customFormat="1" ht="21.75" customHeight="1" thickTop="1" thickBot="1">
      <c r="A84" s="127" t="s">
        <v>51</v>
      </c>
      <c r="B84" s="128"/>
      <c r="C84" s="130"/>
      <c r="D84" s="130"/>
      <c r="E84" s="130"/>
      <c r="F84" s="129"/>
      <c r="G84" s="131"/>
      <c r="H84" s="125"/>
      <c r="I84" s="86"/>
      <c r="J84" s="134"/>
      <c r="K84" s="134"/>
      <c r="L84" s="135"/>
      <c r="M84" s="136"/>
      <c r="N84" s="136"/>
      <c r="O84" s="137"/>
      <c r="P84" s="136"/>
      <c r="Q84" s="6"/>
      <c r="R84" s="6"/>
      <c r="S84" s="125"/>
      <c r="T84" s="6"/>
      <c r="U84" s="6"/>
      <c r="V84" s="6"/>
      <c r="W84" s="6"/>
      <c r="X84" s="125"/>
    </row>
    <row r="85" spans="1:24" s="126" customFormat="1" ht="21.75" customHeight="1" thickTop="1" thickBot="1">
      <c r="A85" s="127" t="s">
        <v>49</v>
      </c>
      <c r="B85" s="128"/>
      <c r="C85" s="129"/>
      <c r="D85" s="130"/>
      <c r="E85" s="130"/>
      <c r="F85" s="130"/>
      <c r="G85" s="131"/>
      <c r="H85" s="132"/>
      <c r="I85" s="26"/>
      <c r="J85" s="26"/>
      <c r="K85" s="26"/>
      <c r="L85" s="27"/>
      <c r="M85" s="25"/>
      <c r="N85" s="25"/>
      <c r="O85" s="31"/>
      <c r="P85" s="25"/>
      <c r="Q85" s="45"/>
      <c r="R85" s="6"/>
      <c r="S85" s="125"/>
      <c r="T85" s="6"/>
      <c r="U85" s="6"/>
      <c r="V85" s="6"/>
      <c r="W85" s="6"/>
      <c r="X85" s="125"/>
    </row>
    <row r="86" spans="1:24" s="126" customFormat="1" ht="21.75" customHeight="1" thickTop="1" thickBot="1">
      <c r="A86" s="127" t="s">
        <v>53</v>
      </c>
      <c r="B86" s="128"/>
      <c r="C86" s="129"/>
      <c r="D86" s="130"/>
      <c r="E86" s="130"/>
      <c r="F86" s="130"/>
      <c r="G86" s="131"/>
      <c r="H86" s="24"/>
      <c r="I86" s="26"/>
      <c r="J86" s="26"/>
      <c r="K86" s="26"/>
      <c r="L86" s="27"/>
      <c r="M86" s="24"/>
      <c r="N86" s="24"/>
      <c r="O86" s="31"/>
      <c r="P86" s="25"/>
      <c r="Q86" s="6"/>
      <c r="R86" s="6"/>
      <c r="S86" s="125"/>
      <c r="T86" s="6"/>
      <c r="U86" s="6"/>
      <c r="V86" s="6"/>
      <c r="W86" s="6"/>
      <c r="X86" s="125"/>
    </row>
    <row r="87" spans="1:24" ht="16.5" thickTop="1">
      <c r="A87" s="26"/>
      <c r="B87" s="84"/>
      <c r="C87" s="79"/>
      <c r="D87" s="80"/>
      <c r="E87" s="26"/>
      <c r="F87" s="27"/>
      <c r="G87" s="24"/>
      <c r="H87" s="24"/>
      <c r="I87" s="26"/>
      <c r="J87" s="26"/>
      <c r="K87" s="26"/>
      <c r="L87" s="27"/>
      <c r="M87" s="24"/>
      <c r="N87" s="24"/>
      <c r="O87" s="31"/>
      <c r="P87" s="25"/>
      <c r="Q87" s="6"/>
      <c r="R87" s="6"/>
      <c r="S87" s="5"/>
      <c r="T87" s="14"/>
      <c r="U87" s="9"/>
      <c r="V87" s="23"/>
      <c r="W87" s="9"/>
      <c r="X87" s="5"/>
    </row>
    <row r="88" spans="1:24" ht="15.75">
      <c r="A88" s="26"/>
      <c r="B88" s="81"/>
      <c r="C88" s="79"/>
      <c r="D88" s="80"/>
      <c r="E88" s="26"/>
      <c r="F88" s="27"/>
      <c r="G88" s="24"/>
      <c r="H88" s="24"/>
      <c r="I88" s="28"/>
      <c r="J88" s="26"/>
      <c r="K88" s="26"/>
      <c r="L88" s="27"/>
      <c r="M88" s="24"/>
      <c r="N88" s="24"/>
      <c r="O88" s="31"/>
      <c r="P88" s="25"/>
      <c r="Q88" s="6"/>
      <c r="R88" s="6"/>
      <c r="S88" s="5"/>
      <c r="T88" s="9"/>
      <c r="U88" s="9"/>
      <c r="V88" s="23"/>
      <c r="W88" s="14"/>
      <c r="X88" s="5"/>
    </row>
    <row r="89" spans="1:24" ht="23.25">
      <c r="A89" s="281"/>
      <c r="B89" s="281"/>
      <c r="C89" s="281"/>
      <c r="D89" s="82"/>
      <c r="E89" s="26"/>
      <c r="F89" s="27"/>
      <c r="G89" s="24"/>
      <c r="H89" s="24"/>
      <c r="I89" s="28"/>
      <c r="J89" s="26"/>
      <c r="K89" s="26"/>
      <c r="L89" s="27"/>
      <c r="M89" s="24"/>
      <c r="N89" s="24"/>
      <c r="O89" s="31"/>
      <c r="P89" s="25"/>
      <c r="Q89" s="6"/>
      <c r="R89" s="6"/>
      <c r="S89" s="5"/>
      <c r="T89" s="9"/>
      <c r="U89" s="9"/>
      <c r="V89" s="23"/>
      <c r="W89" s="9"/>
      <c r="X89" s="5"/>
    </row>
    <row r="90" spans="1:24" ht="23.25">
      <c r="A90" s="240"/>
      <c r="B90" s="241"/>
      <c r="C90" s="241"/>
      <c r="D90" s="83"/>
      <c r="E90" s="28"/>
      <c r="F90" s="29"/>
      <c r="G90" s="24"/>
      <c r="H90" s="24"/>
      <c r="I90" s="26"/>
      <c r="J90" s="26"/>
      <c r="K90" s="26"/>
      <c r="L90" s="27"/>
      <c r="M90" s="24"/>
      <c r="N90" s="24"/>
      <c r="O90" s="31"/>
      <c r="P90" s="25"/>
      <c r="Q90" s="6"/>
      <c r="R90" s="33"/>
      <c r="S90" s="5"/>
      <c r="T90" s="9"/>
      <c r="U90" s="9"/>
      <c r="V90" s="23"/>
      <c r="W90" s="9"/>
      <c r="X90" s="5"/>
    </row>
    <row r="91" spans="1:24" ht="20.25">
      <c r="A91" s="242"/>
      <c r="B91" s="243"/>
      <c r="C91" s="244"/>
      <c r="D91" s="26"/>
      <c r="E91" s="28"/>
      <c r="F91" s="29"/>
      <c r="G91" s="24"/>
      <c r="H91" s="24"/>
      <c r="I91" s="26"/>
      <c r="J91" s="26"/>
      <c r="K91" s="26"/>
      <c r="L91" s="27"/>
      <c r="M91" s="24"/>
      <c r="N91" s="24"/>
      <c r="O91" s="31"/>
      <c r="P91" s="25"/>
      <c r="Q91" s="6"/>
      <c r="R91" s="6"/>
      <c r="S91" s="5"/>
      <c r="T91" s="9"/>
      <c r="U91" s="9"/>
      <c r="V91" s="23"/>
      <c r="W91" s="9"/>
      <c r="X91" s="5"/>
    </row>
    <row r="92" spans="1:24" ht="20.25">
      <c r="A92" s="245"/>
      <c r="B92" s="243"/>
      <c r="C92" s="244"/>
      <c r="D92" s="28"/>
      <c r="E92" s="26"/>
      <c r="F92" s="27"/>
      <c r="G92" s="24"/>
      <c r="H92" s="24"/>
      <c r="I92" s="26"/>
      <c r="J92" s="26"/>
      <c r="K92" s="26"/>
      <c r="L92" s="27"/>
      <c r="M92" s="24"/>
      <c r="N92" s="24"/>
      <c r="O92" s="31"/>
      <c r="P92" s="25"/>
      <c r="Q92" s="6"/>
      <c r="R92" s="6"/>
      <c r="S92" s="5"/>
      <c r="T92" s="9"/>
      <c r="U92" s="9"/>
      <c r="V92" s="23"/>
      <c r="W92" s="9"/>
      <c r="X92" s="5"/>
    </row>
    <row r="93" spans="1:24" ht="20.25">
      <c r="A93" s="245"/>
      <c r="B93" s="246"/>
      <c r="C93" s="246"/>
      <c r="D93" s="26"/>
      <c r="E93" s="26"/>
      <c r="F93" s="27"/>
      <c r="G93" s="24"/>
      <c r="H93" s="24"/>
      <c r="I93" s="26"/>
      <c r="J93" s="26"/>
      <c r="K93" s="26"/>
      <c r="L93" s="27"/>
      <c r="M93" s="24"/>
      <c r="N93" s="24"/>
      <c r="O93" s="31"/>
      <c r="P93" s="25"/>
      <c r="Q93" s="6"/>
      <c r="R93" s="6"/>
      <c r="S93" s="5"/>
      <c r="T93" s="9"/>
      <c r="U93" s="5"/>
      <c r="V93" s="5"/>
      <c r="W93" s="5"/>
      <c r="X93" s="5"/>
    </row>
    <row r="94" spans="1:24" ht="20.25">
      <c r="A94" s="247"/>
      <c r="B94" s="248"/>
      <c r="C94" s="248"/>
      <c r="D94" s="26"/>
      <c r="E94" s="28"/>
      <c r="F94" s="29"/>
      <c r="G94" s="24"/>
      <c r="H94" s="24"/>
      <c r="I94" s="26"/>
      <c r="J94" s="26"/>
      <c r="K94" s="26"/>
      <c r="L94" s="27"/>
      <c r="M94" s="24"/>
      <c r="N94" s="24"/>
      <c r="O94" s="31"/>
      <c r="P94" s="25"/>
      <c r="Q94" s="6"/>
      <c r="R94" s="33"/>
      <c r="S94" s="5"/>
      <c r="T94" s="9"/>
      <c r="U94" s="5"/>
      <c r="V94" s="5"/>
    </row>
    <row r="95" spans="1:24" ht="15">
      <c r="A95" s="26"/>
      <c r="B95" s="28"/>
      <c r="C95" s="29"/>
      <c r="D95" s="28"/>
      <c r="E95" s="26"/>
      <c r="F95" s="27"/>
      <c r="G95" s="24"/>
      <c r="H95" s="24"/>
      <c r="I95" s="26"/>
      <c r="J95" s="26"/>
      <c r="K95" s="26"/>
      <c r="L95" s="27"/>
      <c r="M95" s="24"/>
      <c r="N95" s="24"/>
      <c r="O95" s="31"/>
      <c r="P95" s="25"/>
      <c r="Q95" s="6"/>
      <c r="R95" s="6"/>
      <c r="S95" s="5"/>
      <c r="T95" s="5"/>
      <c r="U95" s="5"/>
      <c r="V95" s="5"/>
    </row>
    <row r="96" spans="1:24" ht="15">
      <c r="A96" s="28"/>
      <c r="B96" s="26"/>
      <c r="C96" s="27"/>
      <c r="D96" s="26"/>
      <c r="E96" s="28"/>
      <c r="F96" s="29"/>
      <c r="G96" s="24"/>
      <c r="H96" s="24"/>
      <c r="I96" s="26"/>
      <c r="J96" s="26"/>
      <c r="K96" s="26"/>
      <c r="L96" s="27"/>
      <c r="M96" s="24"/>
      <c r="N96" s="24"/>
      <c r="O96" s="31"/>
      <c r="P96" s="25"/>
      <c r="Q96" s="6"/>
      <c r="R96" s="6"/>
      <c r="S96" s="5"/>
      <c r="T96" s="5"/>
      <c r="U96" s="5"/>
      <c r="V96" s="5"/>
    </row>
    <row r="97" spans="1:22" ht="15">
      <c r="A97" s="26"/>
      <c r="B97" s="26"/>
      <c r="C97" s="27"/>
      <c r="D97" s="28"/>
      <c r="E97" s="26"/>
      <c r="F97" s="27"/>
      <c r="G97" s="24"/>
      <c r="H97" s="24"/>
      <c r="I97" s="26"/>
      <c r="J97" s="26"/>
      <c r="K97" s="26"/>
      <c r="L97" s="27"/>
      <c r="M97" s="24"/>
      <c r="N97" s="24"/>
      <c r="O97" s="31"/>
      <c r="P97" s="25"/>
      <c r="Q97" s="6"/>
      <c r="R97" s="6"/>
      <c r="S97" s="9"/>
      <c r="T97" s="5"/>
      <c r="U97" s="5"/>
      <c r="V97" s="5"/>
    </row>
    <row r="98" spans="1:22" ht="15">
      <c r="A98" s="26"/>
      <c r="B98" s="28"/>
      <c r="C98" s="29"/>
      <c r="D98" s="28"/>
      <c r="E98" s="24"/>
      <c r="F98" s="31"/>
      <c r="G98" s="25"/>
      <c r="H98" s="40"/>
      <c r="I98" s="26"/>
      <c r="J98" s="26"/>
      <c r="K98" s="26"/>
      <c r="L98" s="27"/>
      <c r="M98" s="24"/>
      <c r="N98" s="24"/>
      <c r="O98" s="31"/>
      <c r="P98" s="25"/>
      <c r="Q98" s="6"/>
      <c r="R98" s="6"/>
      <c r="S98" s="9"/>
      <c r="T98" s="5"/>
      <c r="U98" s="5"/>
      <c r="V98" s="5"/>
    </row>
    <row r="99" spans="1:22" ht="15.75">
      <c r="A99" s="28"/>
      <c r="B99" s="28"/>
      <c r="C99" s="29"/>
      <c r="D99" s="24"/>
      <c r="E99" s="27"/>
      <c r="F99" s="24"/>
      <c r="G99" s="54"/>
      <c r="H99" s="41"/>
      <c r="I99" s="26"/>
      <c r="J99" s="26"/>
      <c r="K99" s="26"/>
      <c r="L99" s="27"/>
      <c r="M99" s="24"/>
      <c r="N99" s="24"/>
      <c r="O99" s="31"/>
      <c r="P99" s="25"/>
      <c r="Q99" s="33"/>
      <c r="R99" s="6"/>
      <c r="S99" s="5"/>
      <c r="T99" s="5"/>
      <c r="U99" s="5"/>
      <c r="V99" s="5"/>
    </row>
    <row r="100" spans="1:22" ht="15">
      <c r="A100" s="26"/>
      <c r="B100" s="28"/>
      <c r="C100" s="29"/>
      <c r="D100" s="26"/>
      <c r="E100" s="27"/>
      <c r="F100" s="24"/>
      <c r="G100" s="24"/>
      <c r="H100" s="31"/>
      <c r="I100" s="28"/>
      <c r="J100" s="26"/>
      <c r="K100" s="26"/>
      <c r="L100" s="27"/>
      <c r="M100" s="24"/>
      <c r="N100" s="24"/>
      <c r="O100" s="31"/>
      <c r="P100" s="25"/>
      <c r="Q100" s="6"/>
      <c r="R100" s="6"/>
      <c r="S100" s="5"/>
      <c r="T100" s="5"/>
      <c r="U100" s="5"/>
      <c r="V100" s="5"/>
    </row>
    <row r="101" spans="1:22" ht="15">
      <c r="A101" s="26"/>
      <c r="B101" s="26"/>
      <c r="C101" s="27"/>
      <c r="D101" s="26"/>
      <c r="E101" s="27"/>
      <c r="F101" s="24"/>
      <c r="G101" s="24"/>
      <c r="H101" s="43"/>
      <c r="I101" s="28"/>
      <c r="J101" s="26"/>
      <c r="K101" s="26"/>
      <c r="L101" s="27"/>
      <c r="M101" s="24"/>
      <c r="N101" s="24"/>
      <c r="O101" s="31"/>
      <c r="P101" s="25"/>
      <c r="Q101" s="6"/>
      <c r="R101" s="34"/>
      <c r="S101" s="5"/>
      <c r="T101" s="5"/>
      <c r="U101" s="5"/>
      <c r="V101" s="5"/>
    </row>
    <row r="102" spans="1:22" ht="15">
      <c r="A102" s="26"/>
      <c r="B102" s="28"/>
      <c r="C102" s="29"/>
      <c r="D102" s="37"/>
      <c r="E102" s="27"/>
      <c r="F102" s="24"/>
      <c r="G102" s="24"/>
      <c r="H102" s="31"/>
      <c r="I102" s="26"/>
      <c r="J102" s="26"/>
      <c r="K102" s="26"/>
      <c r="L102" s="27"/>
      <c r="M102" s="24"/>
      <c r="N102" s="24"/>
      <c r="O102" s="31"/>
      <c r="P102" s="25"/>
      <c r="Q102" s="6"/>
      <c r="R102" s="6"/>
      <c r="S102" s="5"/>
    </row>
    <row r="103" spans="1:22" ht="15.75">
      <c r="A103" s="5"/>
      <c r="B103" s="23"/>
      <c r="C103" s="26"/>
      <c r="D103" s="30"/>
      <c r="E103" s="38"/>
      <c r="F103" s="24"/>
      <c r="G103" s="54"/>
      <c r="H103" s="39"/>
      <c r="I103" s="28"/>
      <c r="J103" s="28"/>
      <c r="K103" s="28"/>
      <c r="L103" s="29"/>
      <c r="M103" s="24"/>
      <c r="N103" s="24"/>
      <c r="O103" s="31"/>
      <c r="P103" s="25"/>
      <c r="Q103" s="33"/>
      <c r="R103" s="6"/>
      <c r="S103" s="5"/>
    </row>
    <row r="104" spans="1:22" ht="15">
      <c r="A104" s="5"/>
      <c r="B104" s="23"/>
      <c r="C104" s="37"/>
      <c r="D104" s="37"/>
      <c r="E104" s="30"/>
      <c r="F104" s="30"/>
      <c r="G104" s="27"/>
      <c r="H104" s="24"/>
      <c r="I104" s="23"/>
      <c r="J104" s="26"/>
      <c r="K104" s="26"/>
      <c r="L104" s="27"/>
      <c r="M104" s="24"/>
      <c r="N104" s="24"/>
      <c r="O104" s="31"/>
      <c r="P104" s="25"/>
      <c r="Q104" s="6"/>
      <c r="R104" s="6"/>
      <c r="S104" s="5"/>
    </row>
    <row r="105" spans="1:22" ht="15">
      <c r="A105" s="5"/>
      <c r="B105" s="23"/>
      <c r="C105" s="30"/>
      <c r="D105" s="30"/>
      <c r="E105" s="37"/>
      <c r="F105" s="37"/>
      <c r="G105" s="38"/>
      <c r="H105" s="24"/>
      <c r="I105" s="24"/>
      <c r="J105" s="28"/>
      <c r="K105" s="28"/>
      <c r="L105" s="29"/>
      <c r="M105" s="24"/>
      <c r="N105" s="24"/>
      <c r="O105" s="31"/>
      <c r="P105" s="25"/>
      <c r="Q105" s="6"/>
      <c r="R105" s="40"/>
      <c r="S105" s="5"/>
    </row>
    <row r="106" spans="1:22" ht="15.75">
      <c r="A106" s="5"/>
      <c r="B106" s="23"/>
      <c r="C106" s="37"/>
      <c r="D106" s="37"/>
      <c r="E106" s="30"/>
      <c r="F106" s="30"/>
      <c r="G106" s="30"/>
      <c r="H106" s="24"/>
      <c r="I106" s="36"/>
      <c r="J106" s="26"/>
      <c r="K106" s="26"/>
      <c r="L106" s="27"/>
      <c r="M106" s="24"/>
      <c r="N106" s="24"/>
      <c r="O106" s="31"/>
      <c r="P106" s="25"/>
      <c r="Q106" s="6"/>
      <c r="R106" s="5"/>
      <c r="S106" s="5"/>
    </row>
    <row r="107" spans="1:22" ht="15">
      <c r="A107" s="5"/>
      <c r="B107" s="23"/>
      <c r="C107" s="30"/>
      <c r="D107" s="30"/>
      <c r="E107" s="59"/>
      <c r="F107" s="56"/>
      <c r="G107" s="53"/>
      <c r="H107" s="5"/>
      <c r="I107" s="24"/>
      <c r="J107" s="26"/>
      <c r="K107" s="26"/>
      <c r="L107" s="27"/>
      <c r="M107" s="24"/>
      <c r="N107" s="24"/>
      <c r="O107" s="31"/>
      <c r="P107" s="25"/>
      <c r="Q107" s="6"/>
      <c r="R107" s="5"/>
      <c r="S107" s="5"/>
    </row>
    <row r="108" spans="1:22">
      <c r="A108" s="5"/>
      <c r="B108" s="5"/>
      <c r="C108" s="5"/>
      <c r="D108" s="5"/>
      <c r="E108" s="59"/>
      <c r="F108" s="56"/>
      <c r="G108" s="53"/>
      <c r="H108" s="5"/>
      <c r="I108" s="11"/>
      <c r="J108" s="5"/>
      <c r="K108" s="5"/>
      <c r="L108" s="5"/>
      <c r="M108" s="5"/>
      <c r="N108" s="5"/>
      <c r="O108" s="5"/>
    </row>
    <row r="109" spans="1:22">
      <c r="A109" s="5"/>
      <c r="B109" s="5"/>
      <c r="C109" s="5"/>
      <c r="D109" s="5"/>
      <c r="E109" s="59"/>
      <c r="F109" s="56"/>
      <c r="G109" s="53"/>
      <c r="H109" s="5"/>
      <c r="I109" s="11"/>
      <c r="J109" s="5"/>
      <c r="K109" s="5"/>
      <c r="L109" s="5"/>
      <c r="M109" s="5"/>
      <c r="N109" s="5"/>
      <c r="O109" s="5"/>
    </row>
    <row r="110" spans="1:22">
      <c r="A110" s="5"/>
      <c r="B110" s="5"/>
      <c r="C110" s="5"/>
      <c r="D110" s="5"/>
      <c r="E110" s="59"/>
      <c r="F110" s="56"/>
      <c r="G110" s="53"/>
      <c r="H110" s="5"/>
      <c r="I110" s="11"/>
      <c r="J110" s="5"/>
      <c r="K110" s="5"/>
      <c r="L110" s="5"/>
      <c r="M110" s="5"/>
      <c r="N110" s="5"/>
      <c r="O110" s="5"/>
    </row>
    <row r="111" spans="1:22">
      <c r="A111" s="5"/>
      <c r="B111" s="5"/>
      <c r="C111" s="5"/>
      <c r="D111" s="5"/>
      <c r="E111" s="59"/>
      <c r="F111" s="56"/>
      <c r="G111" s="53"/>
      <c r="H111" s="5"/>
      <c r="I111" s="11"/>
      <c r="J111" s="5"/>
      <c r="K111" s="5"/>
      <c r="L111" s="5"/>
      <c r="M111" s="5"/>
      <c r="N111" s="5"/>
      <c r="O111" s="5"/>
    </row>
    <row r="112" spans="1:22">
      <c r="A112" s="5"/>
      <c r="B112" s="5"/>
      <c r="C112" s="5"/>
      <c r="D112" s="5"/>
      <c r="E112" s="59"/>
      <c r="F112" s="56"/>
      <c r="G112" s="53"/>
      <c r="H112" s="5"/>
      <c r="I112" s="11"/>
      <c r="J112" s="5"/>
      <c r="K112" s="5"/>
      <c r="L112" s="5"/>
      <c r="M112" s="5"/>
      <c r="N112" s="5"/>
      <c r="O112" s="5"/>
    </row>
    <row r="113" spans="1:15">
      <c r="A113" s="5"/>
      <c r="B113" s="5"/>
      <c r="C113" s="5"/>
      <c r="D113" s="5"/>
      <c r="E113" s="59"/>
      <c r="F113" s="56"/>
      <c r="G113" s="53"/>
      <c r="H113" s="5"/>
      <c r="I113" s="11"/>
      <c r="J113" s="5"/>
      <c r="K113" s="5"/>
      <c r="L113" s="5"/>
      <c r="M113" s="5"/>
      <c r="N113" s="5"/>
      <c r="O113" s="5"/>
    </row>
    <row r="114" spans="1:15">
      <c r="A114" s="5"/>
      <c r="B114" s="5"/>
      <c r="C114" s="5"/>
      <c r="D114" s="5"/>
      <c r="E114" s="59"/>
      <c r="F114" s="56"/>
      <c r="G114" s="53"/>
      <c r="H114" s="5"/>
      <c r="I114" s="11"/>
      <c r="J114" s="5"/>
      <c r="K114" s="5"/>
      <c r="L114" s="5"/>
      <c r="M114" s="5"/>
      <c r="N114" s="5"/>
    </row>
    <row r="115" spans="1:15">
      <c r="A115" s="5"/>
      <c r="B115" s="5"/>
      <c r="C115" s="5"/>
      <c r="D115" s="5"/>
      <c r="E115" s="59"/>
      <c r="F115" s="56"/>
      <c r="G115" s="53"/>
      <c r="H115" s="5"/>
      <c r="I115" s="11"/>
      <c r="J115" s="5"/>
      <c r="K115" s="5"/>
      <c r="L115" s="5"/>
      <c r="M115" s="5"/>
      <c r="N115" s="5"/>
    </row>
    <row r="116" spans="1:15">
      <c r="A116" s="5"/>
      <c r="B116" s="5"/>
      <c r="C116" s="5"/>
      <c r="D116" s="5"/>
      <c r="E116" s="59"/>
      <c r="F116" s="56"/>
      <c r="G116" s="53"/>
      <c r="H116" s="5"/>
      <c r="I116" s="11"/>
      <c r="J116" s="5"/>
      <c r="K116" s="5"/>
      <c r="L116" s="5"/>
      <c r="M116" s="5"/>
      <c r="N116" s="5"/>
    </row>
    <row r="117" spans="1:15">
      <c r="A117" s="5"/>
      <c r="B117" s="5"/>
      <c r="C117" s="5"/>
      <c r="D117" s="5"/>
      <c r="E117" s="59"/>
      <c r="F117" s="56"/>
      <c r="G117" s="53"/>
      <c r="H117" s="5"/>
      <c r="I117" s="11"/>
      <c r="J117" s="5"/>
      <c r="K117" s="5"/>
      <c r="L117" s="5"/>
      <c r="M117" s="5"/>
      <c r="N117" s="5"/>
    </row>
    <row r="118" spans="1:15">
      <c r="A118" s="5"/>
      <c r="B118" s="5"/>
      <c r="C118" s="5"/>
      <c r="D118" s="5"/>
      <c r="E118" s="59"/>
      <c r="F118" s="56"/>
      <c r="G118" s="53"/>
      <c r="H118" s="5"/>
      <c r="I118" s="11"/>
      <c r="J118" s="5"/>
      <c r="K118" s="5"/>
      <c r="L118" s="5"/>
      <c r="M118" s="5"/>
      <c r="N118" s="5"/>
    </row>
    <row r="119" spans="1:15">
      <c r="A119" s="5"/>
      <c r="B119" s="5"/>
      <c r="C119" s="5"/>
      <c r="D119" s="5"/>
      <c r="E119" s="59"/>
      <c r="F119" s="56"/>
      <c r="G119" s="53"/>
      <c r="H119" s="5"/>
      <c r="I119" s="11"/>
      <c r="J119" s="5"/>
      <c r="K119" s="5"/>
      <c r="L119" s="5"/>
      <c r="M119" s="5"/>
      <c r="N119" s="5"/>
    </row>
    <row r="120" spans="1:15">
      <c r="A120" s="5"/>
      <c r="B120" s="5"/>
      <c r="C120" s="5"/>
      <c r="D120" s="5"/>
      <c r="E120" s="59"/>
      <c r="F120" s="56"/>
      <c r="G120" s="53"/>
      <c r="H120" s="5"/>
      <c r="I120" s="11"/>
      <c r="J120" s="5"/>
      <c r="K120" s="5"/>
      <c r="L120" s="5"/>
      <c r="M120" s="5"/>
      <c r="N120" s="5"/>
    </row>
    <row r="121" spans="1:15">
      <c r="A121" s="5"/>
      <c r="B121" s="5"/>
      <c r="C121" s="5"/>
      <c r="D121" s="5"/>
      <c r="E121" s="59"/>
      <c r="F121" s="56"/>
      <c r="G121" s="53"/>
      <c r="H121" s="5"/>
      <c r="I121" s="11"/>
      <c r="J121" s="5"/>
      <c r="K121" s="5"/>
      <c r="L121" s="5"/>
      <c r="M121" s="5"/>
      <c r="N121" s="5"/>
    </row>
    <row r="122" spans="1:15">
      <c r="A122" s="5"/>
      <c r="B122" s="5"/>
      <c r="C122" s="5"/>
      <c r="D122" s="5"/>
      <c r="E122" s="59"/>
      <c r="F122" s="56"/>
      <c r="G122" s="53"/>
      <c r="H122" s="5"/>
      <c r="I122" s="11"/>
      <c r="J122" s="5"/>
      <c r="K122" s="5"/>
      <c r="L122" s="5"/>
      <c r="M122" s="5"/>
      <c r="N122" s="5"/>
    </row>
    <row r="123" spans="1:15">
      <c r="C123" s="5"/>
      <c r="D123" s="5"/>
      <c r="E123" s="59"/>
      <c r="F123" s="56"/>
      <c r="G123" s="53"/>
      <c r="H123" s="5"/>
      <c r="I123" s="11"/>
      <c r="J123" s="5"/>
      <c r="K123" s="5"/>
      <c r="L123" s="5"/>
      <c r="M123" s="5"/>
      <c r="N123" s="5"/>
    </row>
    <row r="124" spans="1:15">
      <c r="C124" s="5"/>
      <c r="D124" s="5"/>
      <c r="E124" s="59"/>
      <c r="F124" s="56"/>
      <c r="G124" s="53"/>
      <c r="H124" s="5"/>
      <c r="I124" s="11"/>
      <c r="J124" s="5"/>
      <c r="K124" s="5"/>
      <c r="L124" s="5"/>
      <c r="M124" s="5"/>
    </row>
    <row r="125" spans="1:15">
      <c r="C125" s="5"/>
      <c r="D125" s="5"/>
      <c r="E125" s="59"/>
      <c r="F125" s="56"/>
      <c r="G125" s="53"/>
      <c r="H125" s="5"/>
      <c r="I125" s="11"/>
      <c r="J125" s="5"/>
      <c r="K125" s="5"/>
      <c r="L125" s="5"/>
      <c r="M125" s="5"/>
    </row>
    <row r="126" spans="1:15">
      <c r="C126" s="5"/>
      <c r="D126" s="5"/>
      <c r="E126" s="59"/>
      <c r="F126" s="56"/>
      <c r="G126" s="53"/>
      <c r="H126" s="5"/>
      <c r="I126" s="11"/>
      <c r="J126" s="5"/>
      <c r="K126" s="5"/>
      <c r="L126" s="5"/>
      <c r="M126" s="5"/>
    </row>
    <row r="127" spans="1:15">
      <c r="C127" s="5"/>
      <c r="D127" s="5"/>
      <c r="E127" s="59"/>
      <c r="F127" s="56"/>
      <c r="G127" s="53"/>
      <c r="H127" s="5"/>
      <c r="I127" s="11"/>
      <c r="J127" s="5"/>
      <c r="K127" s="5"/>
      <c r="L127" s="5"/>
      <c r="M127" s="5"/>
    </row>
    <row r="128" spans="1:15">
      <c r="C128" s="5"/>
      <c r="D128" s="5"/>
      <c r="E128" s="59"/>
      <c r="F128" s="56"/>
      <c r="G128" s="53"/>
      <c r="H128" s="5"/>
      <c r="I128" s="11"/>
      <c r="J128" s="5"/>
      <c r="K128" s="5"/>
      <c r="L128" s="5"/>
      <c r="M128" s="5"/>
    </row>
    <row r="129" spans="3:13">
      <c r="C129" s="5"/>
      <c r="D129" s="5"/>
      <c r="E129" s="59"/>
      <c r="F129" s="56"/>
      <c r="G129" s="53"/>
      <c r="H129" s="5"/>
      <c r="I129" s="11"/>
      <c r="J129" s="5"/>
      <c r="K129" s="5"/>
      <c r="L129" s="5"/>
      <c r="M129" s="5"/>
    </row>
    <row r="130" spans="3:13">
      <c r="C130" s="5"/>
      <c r="D130" s="5"/>
      <c r="E130" s="59"/>
      <c r="F130" s="56"/>
      <c r="G130" s="53"/>
      <c r="H130" s="5"/>
      <c r="I130" s="11"/>
      <c r="J130" s="5"/>
      <c r="K130" s="5"/>
      <c r="L130" s="5"/>
      <c r="M130" s="5"/>
    </row>
    <row r="131" spans="3:13">
      <c r="C131" s="5"/>
      <c r="D131" s="5"/>
      <c r="E131" s="59"/>
      <c r="F131" s="56"/>
      <c r="G131" s="53"/>
      <c r="H131" s="5"/>
      <c r="I131" s="11"/>
      <c r="J131" s="5"/>
      <c r="K131" s="5"/>
      <c r="L131" s="5"/>
      <c r="M131" s="5"/>
    </row>
    <row r="132" spans="3:13">
      <c r="C132" s="5"/>
      <c r="D132" s="5"/>
      <c r="E132" s="59"/>
      <c r="F132" s="56"/>
      <c r="G132" s="53"/>
      <c r="H132" s="5"/>
      <c r="I132" s="11"/>
      <c r="J132" s="5"/>
      <c r="K132" s="5"/>
      <c r="L132" s="5"/>
      <c r="M132" s="5"/>
    </row>
    <row r="133" spans="3:13">
      <c r="C133" s="5"/>
      <c r="D133" s="5"/>
      <c r="E133" s="59"/>
      <c r="F133" s="56"/>
      <c r="G133" s="53"/>
      <c r="H133" s="5"/>
      <c r="I133" s="11"/>
      <c r="J133" s="5"/>
      <c r="K133" s="5"/>
      <c r="L133" s="5"/>
      <c r="M133" s="5"/>
    </row>
    <row r="134" spans="3:13">
      <c r="C134" s="5"/>
      <c r="D134" s="5"/>
      <c r="E134" s="59"/>
      <c r="F134" s="56"/>
      <c r="G134" s="53"/>
      <c r="H134" s="5"/>
      <c r="I134" s="11"/>
      <c r="J134" s="5"/>
      <c r="K134" s="5"/>
      <c r="L134" s="5"/>
      <c r="M134" s="5"/>
    </row>
    <row r="135" spans="3:13">
      <c r="C135" s="5"/>
      <c r="D135" s="5"/>
      <c r="E135" s="59"/>
      <c r="F135" s="56"/>
      <c r="G135" s="53"/>
      <c r="H135" s="5"/>
      <c r="I135" s="11"/>
      <c r="J135" s="5"/>
      <c r="K135" s="5"/>
      <c r="L135" s="5"/>
      <c r="M135" s="5"/>
    </row>
    <row r="136" spans="3:13">
      <c r="C136" s="5"/>
      <c r="D136" s="5"/>
    </row>
  </sheetData>
  <mergeCells count="3">
    <mergeCell ref="A1:M1"/>
    <mergeCell ref="A2:M2"/>
    <mergeCell ref="A89:C89"/>
  </mergeCells>
  <phoneticPr fontId="0" type="noConversion"/>
  <pageMargins left="0.55000000000000004" right="0.22" top="0.24" bottom="0.12" header="0.24" footer="0.05"/>
  <pageSetup scale="53" fitToWidth="0" fitToHeight="0" orientation="landscape" r:id="rId1"/>
  <headerFooter alignWithMargins="0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HFC Brokerage Research</vt:lpstr>
      <vt:lpstr>'HFC Brokerage Research'!Print_Area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Brighte Ackah</dc:creator>
  <cp:lastModifiedBy>backah</cp:lastModifiedBy>
  <cp:lastPrinted>2015-08-03T16:08:25Z</cp:lastPrinted>
  <dcterms:created xsi:type="dcterms:W3CDTF">2014-06-02T18:47:03Z</dcterms:created>
  <dcterms:modified xsi:type="dcterms:W3CDTF">2015-11-20T18:24:02Z</dcterms:modified>
</cp:coreProperties>
</file>